
<file path=[Content_Types].xml><?xml version="1.0" encoding="utf-8"?>
<Types xmlns="http://schemas.openxmlformats.org/package/2006/content-types"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aso N°969/"/>
    </mc:Choice>
  </mc:AlternateContent>
  <xr:revisionPtr revIDLastSave="20" documentId="8_{F060B8F8-601B-4CA9-A4B7-C77F80E80379}" xr6:coauthVersionLast="47" xr6:coauthVersionMax="47" xr10:uidLastSave="{8BEC5973-D944-432C-BC6F-919B5AF71E9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4" i="1" l="1"/>
  <c r="K52" i="1"/>
  <c r="K50" i="1"/>
  <c r="K46" i="1"/>
  <c r="M45" i="1"/>
  <c r="K44" i="1"/>
  <c r="K31" i="1"/>
  <c r="J29" i="1"/>
  <c r="J28" i="1"/>
  <c r="J27" i="1"/>
  <c r="J26" i="1"/>
  <c r="J25" i="1"/>
  <c r="J24" i="1"/>
  <c r="J23" i="1"/>
  <c r="J22" i="1"/>
  <c r="J21" i="1"/>
  <c r="I29" i="1"/>
  <c r="I28" i="1"/>
  <c r="I27" i="1" l="1"/>
  <c r="I25" i="1"/>
  <c r="I24" i="1"/>
  <c r="I26" i="1" l="1"/>
  <c r="J41" i="1" l="1"/>
  <c r="I23" i="1"/>
  <c r="I22" i="1"/>
  <c r="I21" i="1"/>
  <c r="J31" i="1" s="1"/>
  <c r="J44" i="1" s="1"/>
  <c r="E10" i="1"/>
  <c r="I8" i="1"/>
  <c r="J46" i="1" l="1"/>
  <c r="J50" i="1" s="1"/>
  <c r="J52" i="1" s="1"/>
  <c r="J54" i="1" s="1"/>
  <c r="J48" i="1"/>
</calcChain>
</file>

<file path=xl/sharedStrings.xml><?xml version="1.0" encoding="utf-8"?>
<sst xmlns="http://schemas.openxmlformats.org/spreadsheetml/2006/main" count="70" uniqueCount="52">
  <si>
    <t>PROYECTO:</t>
  </si>
  <si>
    <t>Fecha (UF) :</t>
  </si>
  <si>
    <t>CLIENTE:</t>
  </si>
  <si>
    <t>Valor (UF) :</t>
  </si>
  <si>
    <t>FECHA:</t>
  </si>
  <si>
    <t>ITEM:</t>
  </si>
  <si>
    <t>PARTIDA:</t>
  </si>
  <si>
    <t>OBS:</t>
  </si>
  <si>
    <t>CLASIFICACION:</t>
  </si>
  <si>
    <t>AUMENTOS</t>
  </si>
  <si>
    <t>ITEMS</t>
  </si>
  <si>
    <t>DESCRIPCION</t>
  </si>
  <si>
    <t>UN</t>
  </si>
  <si>
    <t>CANT.</t>
  </si>
  <si>
    <t>PRECIO</t>
  </si>
  <si>
    <t>TOTAL</t>
  </si>
  <si>
    <t>UNIT</t>
  </si>
  <si>
    <t>AUMENTO</t>
  </si>
  <si>
    <t>1.1</t>
  </si>
  <si>
    <t>m2</t>
  </si>
  <si>
    <t>1.2</t>
  </si>
  <si>
    <t>1.3</t>
  </si>
  <si>
    <t>1.4</t>
  </si>
  <si>
    <t>1.5</t>
  </si>
  <si>
    <t>ml</t>
  </si>
  <si>
    <t>DISMINUCIONES</t>
  </si>
  <si>
    <t>DISMINUCION</t>
  </si>
  <si>
    <t>TOTAL COSTO DIRECTO</t>
  </si>
  <si>
    <t>GASTO GENERAL 13,5%</t>
  </si>
  <si>
    <t>UTILIDAD 7.5%</t>
  </si>
  <si>
    <t>TOTAL NETO</t>
  </si>
  <si>
    <t>IVA</t>
  </si>
  <si>
    <t>Adicional casa 6</t>
  </si>
  <si>
    <t>Casa A</t>
  </si>
  <si>
    <t>un</t>
  </si>
  <si>
    <t>Reposiciob de artefactos electricos</t>
  </si>
  <si>
    <t xml:space="preserve">Rapado de muros subterraneo </t>
  </si>
  <si>
    <t xml:space="preserve">Pinrura esmalte al agua </t>
  </si>
  <si>
    <t xml:space="preserve">Sellador  de muros </t>
  </si>
  <si>
    <t>1.6</t>
  </si>
  <si>
    <t xml:space="preserve">Retiro de guardapolvo </t>
  </si>
  <si>
    <t xml:space="preserve">Provision mas instalacion de guardapolvo </t>
  </si>
  <si>
    <t>1.7</t>
  </si>
  <si>
    <t>Firma Aprobación Constructora MA                                  Firma Aprobación Propietario</t>
  </si>
  <si>
    <t>N°1</t>
  </si>
  <si>
    <t>Francisco Rodriguez</t>
  </si>
  <si>
    <t>Pintura guaradapolvo</t>
  </si>
  <si>
    <t xml:space="preserve">Reposicion de cableado puntos electricos por humedad de artefacto hacua tablero 3 lineas por punto </t>
  </si>
  <si>
    <t>1.8</t>
  </si>
  <si>
    <t>Reposicion Ventanal 2500 x 2100</t>
  </si>
  <si>
    <t>1.9</t>
  </si>
  <si>
    <t xml:space="preserve">OBRA EXTRA ppr rotura de Matriz de agua en Exterior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</si>
</sst>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 &quot;$&quot;* #,##0_ ;_ &quot;$&quot;* \-#,##0_ ;_ &quot;$&quot;* &quot;-&quot;_ ;_ @_ "/>
    <numFmt numFmtId="41" formatCode="_ * #,##0_ ;_ * \-#,##0_ ;_ * &quot;-&quot;_ ;_ @_ "/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#,##0.000"/>
    <numFmt numFmtId="165" formatCode="0.000"/>
    <numFmt numFmtId="166" formatCode="0.0"/>
    <numFmt numFmtId="167" formatCode="_-[$$-340A]\ * #,##0_-;\-[$$-340A]\ * #,##0_-;_-[$$-340A]\ * &quot;-&quot;??_-;_-@_-"/>
    <numFmt numFmtId="168" formatCode="_-* #,##0.00\ _P_t_s_-;\-* #,##0.00\ _P_t_s_-;_-* &quot;-&quot;??\ _P_t_s_-;_-@_-"/>
    <numFmt numFmtId="169" formatCode="0.0000"/>
    <numFmt numFmtId="170" formatCode="_ * #,##0.000_ ;_ * \-#,##0.000_ ;_ * &quot;-&quot;???_ ;_ @_ "/>
    <numFmt numFmtId="171" formatCode="_ * #,##0.00_ ;_ * \-#,##0.00_ ;_ * &quot;-&quot;_ ;_ @_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  <charset val="204"/>
    </font>
    <font>
      <b/>
      <sz val="20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scheme val="minor"/>
    </font>
    <font>
      <b/>
      <sz val="10"/>
      <name val="Arial"/>
      <family val="2"/>
      <charset val="204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1" fillId="0" borderId="0"/>
    <xf numFmtId="41" fontId="1" fillId="0" borderId="0" applyFont="0" applyFill="0" applyBorder="0" applyAlignment="0" applyProtection="0"/>
  </cellStyleXfs>
  <cellXfs count="1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5" xfId="0" applyFont="1" applyBorder="1"/>
    <xf numFmtId="0" fontId="0" fillId="0" borderId="5" xfId="0" applyBorder="1" applyAlignment="1">
      <alignment horizontal="left"/>
    </xf>
    <xf numFmtId="0" fontId="0" fillId="0" borderId="11" xfId="0" applyBorder="1"/>
    <xf numFmtId="0" fontId="4" fillId="0" borderId="5" xfId="0" applyFont="1" applyBorder="1" applyAlignment="1">
      <alignment horizontal="left"/>
    </xf>
    <xf numFmtId="0" fontId="5" fillId="0" borderId="5" xfId="0" applyFont="1" applyBorder="1"/>
    <xf numFmtId="0" fontId="6" fillId="0" borderId="5" xfId="0" applyFont="1" applyBorder="1"/>
    <xf numFmtId="0" fontId="4" fillId="0" borderId="5" xfId="0" applyFont="1" applyBorder="1"/>
    <xf numFmtId="15" fontId="6" fillId="0" borderId="5" xfId="0" applyNumberFormat="1" applyFont="1" applyBorder="1"/>
    <xf numFmtId="43" fontId="6" fillId="0" borderId="5" xfId="1" applyFont="1" applyFill="1" applyBorder="1"/>
    <xf numFmtId="15" fontId="6" fillId="0" borderId="5" xfId="0" applyNumberFormat="1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6" fillId="0" borderId="7" xfId="0" applyFont="1" applyBorder="1"/>
    <xf numFmtId="0" fontId="0" fillId="0" borderId="7" xfId="0" applyBorder="1" applyAlignment="1">
      <alignment horizontal="left"/>
    </xf>
    <xf numFmtId="0" fontId="7" fillId="0" borderId="6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right"/>
    </xf>
    <xf numFmtId="0" fontId="9" fillId="0" borderId="11" xfId="0" applyFont="1" applyBorder="1" applyAlignment="1">
      <alignment horizontal="left"/>
    </xf>
    <xf numFmtId="0" fontId="8" fillId="0" borderId="1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10" fillId="0" borderId="23" xfId="0" applyFont="1" applyBorder="1" applyAlignment="1">
      <alignment horizontal="right"/>
    </xf>
    <xf numFmtId="164" fontId="9" fillId="0" borderId="5" xfId="0" applyNumberFormat="1" applyFont="1" applyBorder="1"/>
    <xf numFmtId="0" fontId="9" fillId="0" borderId="24" xfId="0" applyFont="1" applyBorder="1" applyAlignment="1">
      <alignment horizontal="center"/>
    </xf>
    <xf numFmtId="0" fontId="9" fillId="0" borderId="11" xfId="0" applyFont="1" applyBorder="1"/>
    <xf numFmtId="165" fontId="9" fillId="0" borderId="22" xfId="0" applyNumberFormat="1" applyFont="1" applyBorder="1" applyAlignment="1">
      <alignment horizontal="center"/>
    </xf>
    <xf numFmtId="0" fontId="10" fillId="0" borderId="5" xfId="4" applyFont="1" applyBorder="1" applyAlignment="1">
      <alignment horizontal="left" vertical="center"/>
    </xf>
    <xf numFmtId="0" fontId="10" fillId="0" borderId="24" xfId="0" applyFont="1" applyBorder="1" applyAlignment="1">
      <alignment horizontal="center"/>
    </xf>
    <xf numFmtId="166" fontId="10" fillId="0" borderId="11" xfId="0" applyNumberFormat="1" applyFont="1" applyBorder="1"/>
    <xf numFmtId="165" fontId="10" fillId="0" borderId="11" xfId="0" applyNumberFormat="1" applyFont="1" applyBorder="1" applyAlignment="1">
      <alignment horizontal="right"/>
    </xf>
    <xf numFmtId="2" fontId="10" fillId="0" borderId="11" xfId="0" applyNumberFormat="1" applyFont="1" applyBorder="1"/>
    <xf numFmtId="0" fontId="10" fillId="0" borderId="7" xfId="4" applyFont="1" applyBorder="1" applyAlignment="1">
      <alignment horizontal="left" vertical="center"/>
    </xf>
    <xf numFmtId="0" fontId="10" fillId="0" borderId="7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7" xfId="0" applyFont="1" applyBorder="1" applyAlignment="1">
      <alignment horizontal="center"/>
    </xf>
    <xf numFmtId="4" fontId="10" fillId="0" borderId="7" xfId="0" applyNumberFormat="1" applyFont="1" applyBorder="1" applyAlignment="1">
      <alignment horizontal="right"/>
    </xf>
    <xf numFmtId="165" fontId="10" fillId="2" borderId="7" xfId="1" applyNumberFormat="1" applyFont="1" applyFill="1" applyBorder="1" applyAlignment="1">
      <alignment horizontal="right"/>
    </xf>
    <xf numFmtId="165" fontId="10" fillId="0" borderId="25" xfId="0" applyNumberFormat="1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9" fillId="0" borderId="26" xfId="0" applyFont="1" applyBorder="1" applyAlignment="1">
      <alignment horizontal="center"/>
    </xf>
    <xf numFmtId="0" fontId="6" fillId="0" borderId="18" xfId="0" applyFont="1" applyBorder="1"/>
    <xf numFmtId="0" fontId="6" fillId="0" borderId="19" xfId="0" applyFont="1" applyBorder="1" applyAlignment="1">
      <alignment horizontal="left"/>
    </xf>
    <xf numFmtId="0" fontId="6" fillId="0" borderId="19" xfId="0" applyFont="1" applyBorder="1"/>
    <xf numFmtId="167" fontId="6" fillId="0" borderId="19" xfId="2" applyNumberFormat="1" applyFont="1" applyFill="1" applyBorder="1"/>
    <xf numFmtId="168" fontId="4" fillId="0" borderId="20" xfId="1" applyNumberFormat="1" applyFont="1" applyFill="1" applyBorder="1" applyAlignment="1">
      <alignment horizontal="center"/>
    </xf>
    <xf numFmtId="0" fontId="0" fillId="0" borderId="11" xfId="0" applyBorder="1" applyAlignment="1">
      <alignment horizontal="left"/>
    </xf>
    <xf numFmtId="0" fontId="10" fillId="0" borderId="21" xfId="0" applyFont="1" applyBorder="1" applyAlignment="1">
      <alignment horizontal="right"/>
    </xf>
    <xf numFmtId="0" fontId="10" fillId="0" borderId="25" xfId="0" applyFont="1" applyBorder="1" applyAlignment="1">
      <alignment horizontal="left"/>
    </xf>
    <xf numFmtId="0" fontId="10" fillId="0" borderId="11" xfId="0" applyFont="1" applyBorder="1"/>
    <xf numFmtId="0" fontId="4" fillId="0" borderId="22" xfId="0" applyFont="1" applyBorder="1" applyAlignment="1">
      <alignment horizontal="center"/>
    </xf>
    <xf numFmtId="0" fontId="10" fillId="2" borderId="7" xfId="4" applyFont="1" applyFill="1" applyBorder="1" applyAlignment="1">
      <alignment horizontal="left" vertical="center"/>
    </xf>
    <xf numFmtId="165" fontId="10" fillId="0" borderId="11" xfId="0" applyNumberFormat="1" applyFont="1" applyBorder="1"/>
    <xf numFmtId="0" fontId="10" fillId="0" borderId="27" xfId="0" applyFont="1" applyBorder="1" applyAlignment="1">
      <alignment horizontal="right"/>
    </xf>
    <xf numFmtId="165" fontId="10" fillId="0" borderId="5" xfId="1" applyNumberFormat="1" applyFont="1" applyFill="1" applyBorder="1" applyAlignment="1">
      <alignment horizontal="center"/>
    </xf>
    <xf numFmtId="165" fontId="10" fillId="0" borderId="11" xfId="0" applyNumberFormat="1" applyFont="1" applyBorder="1" applyAlignment="1">
      <alignment horizontal="center"/>
    </xf>
    <xf numFmtId="0" fontId="10" fillId="0" borderId="28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8" fillId="0" borderId="5" xfId="0" applyFont="1" applyBorder="1" applyAlignment="1">
      <alignment horizontal="center"/>
    </xf>
    <xf numFmtId="169" fontId="8" fillId="0" borderId="5" xfId="0" applyNumberFormat="1" applyFont="1" applyBorder="1" applyAlignment="1">
      <alignment horizontal="center"/>
    </xf>
    <xf numFmtId="0" fontId="10" fillId="0" borderId="5" xfId="0" applyFont="1" applyBorder="1"/>
    <xf numFmtId="0" fontId="6" fillId="0" borderId="29" xfId="0" applyFont="1" applyBorder="1"/>
    <xf numFmtId="0" fontId="8" fillId="0" borderId="18" xfId="0" applyFont="1" applyBorder="1"/>
    <xf numFmtId="0" fontId="8" fillId="0" borderId="19" xfId="0" applyFont="1" applyBorder="1" applyAlignment="1">
      <alignment horizontal="left"/>
    </xf>
    <xf numFmtId="0" fontId="8" fillId="0" borderId="19" xfId="0" applyFont="1" applyBorder="1"/>
    <xf numFmtId="4" fontId="4" fillId="0" borderId="20" xfId="0" applyNumberFormat="1" applyFont="1" applyBorder="1" applyAlignment="1">
      <alignment horizontal="center"/>
    </xf>
    <xf numFmtId="0" fontId="11" fillId="0" borderId="5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167" fontId="4" fillId="0" borderId="16" xfId="2" applyNumberFormat="1" applyFont="1" applyFill="1" applyBorder="1" applyAlignment="1">
      <alignment horizontal="center"/>
    </xf>
    <xf numFmtId="43" fontId="4" fillId="0" borderId="17" xfId="1" applyFont="1" applyFill="1" applyBorder="1"/>
    <xf numFmtId="0" fontId="7" fillId="0" borderId="6" xfId="0" applyFont="1" applyBorder="1"/>
    <xf numFmtId="0" fontId="6" fillId="0" borderId="28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167" fontId="6" fillId="0" borderId="5" xfId="2" applyNumberFormat="1" applyFont="1" applyFill="1" applyBorder="1" applyAlignment="1">
      <alignment horizontal="center"/>
    </xf>
    <xf numFmtId="43" fontId="6" fillId="0" borderId="29" xfId="1" applyFont="1" applyFill="1" applyBorder="1"/>
    <xf numFmtId="0" fontId="13" fillId="0" borderId="8" xfId="0" applyFont="1" applyBorder="1" applyAlignment="1">
      <alignment horizontal="right"/>
    </xf>
    <xf numFmtId="167" fontId="4" fillId="0" borderId="5" xfId="2" applyNumberFormat="1" applyFont="1" applyFill="1" applyBorder="1" applyAlignment="1">
      <alignment horizontal="center"/>
    </xf>
    <xf numFmtId="43" fontId="4" fillId="0" borderId="29" xfId="1" applyFont="1" applyFill="1" applyBorder="1" applyAlignment="1">
      <alignment horizontal="right"/>
    </xf>
    <xf numFmtId="0" fontId="0" fillId="0" borderId="8" xfId="0" applyBorder="1" applyAlignment="1">
      <alignment horizontal="left"/>
    </xf>
    <xf numFmtId="43" fontId="4" fillId="0" borderId="29" xfId="1" applyFont="1" applyFill="1" applyBorder="1"/>
    <xf numFmtId="0" fontId="0" fillId="0" borderId="8" xfId="0" applyBorder="1"/>
    <xf numFmtId="0" fontId="4" fillId="0" borderId="28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9" fontId="4" fillId="0" borderId="5" xfId="2" applyNumberFormat="1" applyFont="1" applyFill="1" applyBorder="1" applyAlignment="1">
      <alignment horizontal="center"/>
    </xf>
    <xf numFmtId="0" fontId="11" fillId="0" borderId="8" xfId="0" applyFont="1" applyBorder="1" applyAlignment="1">
      <alignment horizontal="left"/>
    </xf>
    <xf numFmtId="0" fontId="15" fillId="0" borderId="19" xfId="0" applyFont="1" applyBorder="1"/>
    <xf numFmtId="43" fontId="14" fillId="0" borderId="20" xfId="0" applyNumberFormat="1" applyFont="1" applyBorder="1"/>
    <xf numFmtId="0" fontId="0" fillId="0" borderId="34" xfId="0" applyBorder="1"/>
    <xf numFmtId="0" fontId="0" fillId="0" borderId="35" xfId="0" applyBorder="1"/>
    <xf numFmtId="0" fontId="0" fillId="0" borderId="35" xfId="0" applyBorder="1" applyAlignment="1">
      <alignment horizontal="left"/>
    </xf>
    <xf numFmtId="0" fontId="0" fillId="0" borderId="36" xfId="0" applyBorder="1"/>
    <xf numFmtId="0" fontId="10" fillId="0" borderId="37" xfId="0" applyFont="1" applyBorder="1" applyAlignment="1">
      <alignment horizontal="center"/>
    </xf>
    <xf numFmtId="2" fontId="10" fillId="0" borderId="25" xfId="0" applyNumberFormat="1" applyFont="1" applyBorder="1"/>
    <xf numFmtId="164" fontId="16" fillId="0" borderId="5" xfId="0" applyNumberFormat="1" applyFont="1" applyBorder="1" applyAlignment="1">
      <alignment vertical="center"/>
    </xf>
    <xf numFmtId="170" fontId="7" fillId="0" borderId="6" xfId="0" applyNumberFormat="1" applyFont="1" applyBorder="1" applyAlignment="1">
      <alignment horizontal="center"/>
    </xf>
    <xf numFmtId="10" fontId="0" fillId="0" borderId="0" xfId="0" applyNumberFormat="1"/>
    <xf numFmtId="170" fontId="0" fillId="0" borderId="0" xfId="0" applyNumberFormat="1"/>
    <xf numFmtId="42" fontId="0" fillId="0" borderId="0" xfId="3" applyFont="1"/>
    <xf numFmtId="170" fontId="9" fillId="0" borderId="22" xfId="0" applyNumberFormat="1" applyFont="1" applyBorder="1" applyAlignment="1">
      <alignment horizontal="center"/>
    </xf>
    <xf numFmtId="171" fontId="10" fillId="0" borderId="25" xfId="5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4" fillId="0" borderId="30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14" fillId="0" borderId="31" xfId="0" applyFont="1" applyBorder="1" applyAlignment="1">
      <alignment horizontal="right"/>
    </xf>
    <xf numFmtId="0" fontId="14" fillId="0" borderId="32" xfId="0" applyFont="1" applyBorder="1" applyAlignment="1">
      <alignment horizontal="right"/>
    </xf>
    <xf numFmtId="0" fontId="14" fillId="0" borderId="33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42" fontId="0" fillId="0" borderId="6" xfId="3" applyFont="1" applyBorder="1"/>
    <xf numFmtId="42" fontId="7" fillId="0" borderId="6" xfId="0" applyNumberFormat="1" applyFont="1" applyBorder="1"/>
    <xf numFmtId="42" fontId="0" fillId="0" borderId="6" xfId="0" applyNumberFormat="1" applyBorder="1"/>
  </cellXfs>
  <cellStyles count="6">
    <cellStyle name="Millares" xfId="1" builtinId="3"/>
    <cellStyle name="Millares [0]" xfId="5" builtinId="6"/>
    <cellStyle name="Moneda" xfId="2" builtinId="4"/>
    <cellStyle name="Moneda [0]" xfId="3" builtinId="7"/>
    <cellStyle name="Normal" xfId="0" builtinId="0"/>
    <cellStyle name="Normal_Hoja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619125</xdr:colOff>
      <xdr:row>1</xdr:row>
      <xdr:rowOff>38100</xdr:rowOff>
    </xdr:from>
    <xdr:to>
      <xdr:col>4</xdr:col>
      <xdr:colOff>6804</xdr:colOff>
      <xdr:row>6</xdr:row>
      <xdr:rowOff>104775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B5E17CE3-2ED7-4B4A-B14E-E01738F2E8BE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8984" t="17995" r="15873" b="19224"/>
        <a:stretch/>
      </xdr:blipFill>
      <xdr:spPr bwMode="auto">
        <a:xfrm>
          <a:off x="1247775" y="228600"/>
          <a:ext cx="1578429" cy="11620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61"/>
  <sheetViews>
    <sheetView tabSelected="1" topLeftCell="A33" zoomScale="80" zoomScaleNormal="80" workbookViewId="0">
      <selection activeCell="N59" sqref="N59"/>
    </sheetView>
  </sheetViews>
  <sheetFormatPr baseColWidth="10" defaultRowHeight="14.4" x14ac:dyDescent="0.3"/>
  <cols>
    <col min="1" max="1" width="9.109375" customWidth="1"/>
    <col min="2" max="2" width="11.5546875" hidden="1" customWidth="1"/>
    <col min="4" max="4" width="20.44140625" customWidth="1"/>
    <col min="5" max="5" width="90.77734375" customWidth="1"/>
    <col min="6" max="6" width="8" customWidth="1"/>
    <col min="10" max="10" width="20" customWidth="1"/>
    <col min="11" max="11" width="15.77734375" customWidth="1"/>
    <col min="12" max="12" width="11.88671875" bestFit="1" customWidth="1"/>
    <col min="16" max="16" width="11.88671875" bestFit="1" customWidth="1"/>
  </cols>
  <sheetData>
    <row r="1" spans="3:11" ht="15" thickBot="1" x14ac:dyDescent="0.35"/>
    <row r="2" spans="3:11" x14ac:dyDescent="0.3">
      <c r="C2" s="1"/>
      <c r="D2" s="2"/>
      <c r="E2" s="2"/>
      <c r="F2" s="2"/>
      <c r="G2" s="2"/>
      <c r="H2" s="2"/>
      <c r="I2" s="2"/>
      <c r="J2" s="2"/>
      <c r="K2" s="3"/>
    </row>
    <row r="3" spans="3:11" ht="17.399999999999999" x14ac:dyDescent="0.3">
      <c r="C3" s="4"/>
      <c r="D3" s="5"/>
      <c r="E3" s="115" t="s">
        <v>51</v>
      </c>
      <c r="F3" s="5"/>
      <c r="G3" s="5"/>
      <c r="H3" s="5"/>
      <c r="I3" s="5"/>
      <c r="J3" s="5"/>
      <c r="K3" s="6"/>
    </row>
    <row r="4" spans="3:11" x14ac:dyDescent="0.3">
      <c r="C4" s="4"/>
      <c r="D4" s="5"/>
      <c r="E4" s="5"/>
      <c r="F4" s="5"/>
      <c r="G4" s="5"/>
      <c r="H4" s="7"/>
      <c r="I4" s="7"/>
      <c r="J4" s="5"/>
      <c r="K4" s="6"/>
    </row>
    <row r="5" spans="3:11" ht="24.6" x14ac:dyDescent="0.4">
      <c r="C5" s="4"/>
      <c r="D5" s="5"/>
      <c r="E5" s="8" t="s">
        <v>44</v>
      </c>
      <c r="F5" s="9"/>
      <c r="G5" s="9"/>
      <c r="H5" s="9"/>
      <c r="I5" s="9"/>
      <c r="J5" s="9"/>
      <c r="K5" s="6"/>
    </row>
    <row r="6" spans="3:11" ht="15.6" x14ac:dyDescent="0.3">
      <c r="C6" s="4"/>
      <c r="D6" s="5"/>
      <c r="E6" s="131" t="s">
        <v>32</v>
      </c>
      <c r="F6" s="132"/>
      <c r="G6" s="132"/>
      <c r="H6" s="132"/>
      <c r="I6" s="133"/>
      <c r="J6" s="5"/>
      <c r="K6" s="6"/>
    </row>
    <row r="7" spans="3:11" x14ac:dyDescent="0.3">
      <c r="C7" s="4"/>
      <c r="D7" s="5"/>
      <c r="E7" s="5"/>
      <c r="F7" s="5"/>
      <c r="G7" s="5"/>
      <c r="H7" s="10"/>
      <c r="I7" s="10"/>
      <c r="J7" s="5"/>
      <c r="K7" s="6"/>
    </row>
    <row r="8" spans="3:11" ht="15.6" x14ac:dyDescent="0.3">
      <c r="C8" s="4"/>
      <c r="D8" s="11" t="s">
        <v>0</v>
      </c>
      <c r="E8" s="12" t="s">
        <v>33</v>
      </c>
      <c r="F8" s="13"/>
      <c r="G8" s="13"/>
      <c r="H8" s="14" t="s">
        <v>1</v>
      </c>
      <c r="I8" s="15">
        <f ca="1">TODAY()</f>
        <v>45608</v>
      </c>
      <c r="J8" s="13"/>
      <c r="K8" s="6"/>
    </row>
    <row r="9" spans="3:11" ht="15.6" x14ac:dyDescent="0.3">
      <c r="C9" s="4"/>
      <c r="D9" s="11" t="s">
        <v>2</v>
      </c>
      <c r="E9" s="12" t="s">
        <v>45</v>
      </c>
      <c r="F9" s="13"/>
      <c r="G9" s="13"/>
      <c r="H9" s="14" t="s">
        <v>3</v>
      </c>
      <c r="I9" s="16">
        <v>37962.86</v>
      </c>
      <c r="J9" s="13"/>
      <c r="K9" s="6"/>
    </row>
    <row r="10" spans="3:11" ht="15.6" x14ac:dyDescent="0.3">
      <c r="C10" s="4"/>
      <c r="D10" s="11" t="s">
        <v>4</v>
      </c>
      <c r="E10" s="17">
        <f ca="1">TODAY()</f>
        <v>45608</v>
      </c>
      <c r="F10" s="13"/>
      <c r="G10" s="13"/>
      <c r="H10" s="13"/>
      <c r="I10" s="13"/>
      <c r="J10" s="13"/>
      <c r="K10" s="6"/>
    </row>
    <row r="11" spans="3:11" ht="15.6" x14ac:dyDescent="0.3">
      <c r="C11" s="4"/>
      <c r="D11" s="11" t="s">
        <v>5</v>
      </c>
      <c r="E11" s="18"/>
      <c r="F11" s="13"/>
      <c r="G11" s="13"/>
      <c r="H11" s="13"/>
      <c r="I11" s="13"/>
      <c r="J11" s="13"/>
      <c r="K11" s="6"/>
    </row>
    <row r="12" spans="3:11" ht="15.6" x14ac:dyDescent="0.3">
      <c r="C12" s="4"/>
      <c r="D12" s="11" t="s">
        <v>6</v>
      </c>
      <c r="E12" s="18"/>
      <c r="F12" s="13"/>
      <c r="G12" s="13"/>
      <c r="H12" s="13"/>
      <c r="I12" s="13"/>
      <c r="J12" s="13"/>
      <c r="K12" s="6"/>
    </row>
    <row r="13" spans="3:11" ht="15.6" x14ac:dyDescent="0.3">
      <c r="C13" s="4"/>
      <c r="D13" s="11" t="s">
        <v>7</v>
      </c>
      <c r="E13" s="134"/>
      <c r="F13" s="135"/>
      <c r="G13" s="135"/>
      <c r="H13" s="135"/>
      <c r="I13" s="136"/>
      <c r="J13" s="13"/>
      <c r="K13" s="6"/>
    </row>
    <row r="14" spans="3:11" ht="15.6" x14ac:dyDescent="0.3">
      <c r="C14" s="4"/>
      <c r="D14" s="19" t="s">
        <v>8</v>
      </c>
      <c r="E14" s="20"/>
      <c r="F14" s="21"/>
      <c r="G14" s="21"/>
      <c r="H14" s="21"/>
      <c r="I14" s="21"/>
      <c r="J14" s="21"/>
      <c r="K14" s="6"/>
    </row>
    <row r="15" spans="3:11" ht="15" thickBot="1" x14ac:dyDescent="0.35">
      <c r="C15" s="4"/>
      <c r="D15" s="7"/>
      <c r="E15" s="22"/>
      <c r="F15" s="7"/>
      <c r="G15" s="7"/>
      <c r="H15" s="7"/>
      <c r="I15" s="7"/>
      <c r="J15" s="7"/>
      <c r="K15" s="6"/>
    </row>
    <row r="16" spans="3:11" ht="15" thickBot="1" x14ac:dyDescent="0.35">
      <c r="C16" s="4"/>
      <c r="D16" s="137" t="s">
        <v>9</v>
      </c>
      <c r="E16" s="138"/>
      <c r="F16" s="138"/>
      <c r="G16" s="138"/>
      <c r="H16" s="138"/>
      <c r="I16" s="138"/>
      <c r="J16" s="139"/>
      <c r="K16" s="23"/>
    </row>
    <row r="17" spans="3:16" x14ac:dyDescent="0.3">
      <c r="C17" s="4"/>
      <c r="D17" s="24" t="s">
        <v>10</v>
      </c>
      <c r="E17" s="25" t="s">
        <v>11</v>
      </c>
      <c r="F17" s="25" t="s">
        <v>12</v>
      </c>
      <c r="G17" s="25" t="s">
        <v>13</v>
      </c>
      <c r="H17" s="25" t="s">
        <v>14</v>
      </c>
      <c r="I17" s="25" t="s">
        <v>14</v>
      </c>
      <c r="J17" s="26" t="s">
        <v>15</v>
      </c>
      <c r="K17" s="23"/>
    </row>
    <row r="18" spans="3:16" ht="15" thickBot="1" x14ac:dyDescent="0.35">
      <c r="C18" s="4"/>
      <c r="D18" s="27"/>
      <c r="E18" s="28"/>
      <c r="F18" s="28"/>
      <c r="G18" s="28"/>
      <c r="H18" s="29" t="s">
        <v>16</v>
      </c>
      <c r="I18" s="29" t="s">
        <v>15</v>
      </c>
      <c r="J18" s="30" t="s">
        <v>17</v>
      </c>
      <c r="K18" s="23"/>
    </row>
    <row r="19" spans="3:16" ht="15.6" x14ac:dyDescent="0.3">
      <c r="C19" s="4"/>
      <c r="D19" s="31"/>
      <c r="E19" s="32"/>
      <c r="F19" s="33"/>
      <c r="G19" s="33"/>
      <c r="H19" s="34"/>
      <c r="I19" s="34"/>
      <c r="J19" s="35"/>
      <c r="K19" s="23"/>
    </row>
    <row r="20" spans="3:16" ht="15.6" x14ac:dyDescent="0.3">
      <c r="C20" s="4"/>
      <c r="D20" s="36"/>
      <c r="E20" s="37"/>
      <c r="F20" s="38"/>
      <c r="G20" s="39"/>
      <c r="H20" s="39"/>
      <c r="I20" s="34"/>
      <c r="J20" s="40"/>
      <c r="K20" s="23"/>
    </row>
    <row r="21" spans="3:16" ht="15.6" x14ac:dyDescent="0.3">
      <c r="C21" s="4"/>
      <c r="D21" s="36" t="s">
        <v>18</v>
      </c>
      <c r="E21" s="41" t="s">
        <v>47</v>
      </c>
      <c r="F21" s="42" t="s">
        <v>34</v>
      </c>
      <c r="G21" s="43">
        <v>11</v>
      </c>
      <c r="H21" s="44">
        <v>3.1</v>
      </c>
      <c r="I21" s="44">
        <f>+G21*H21</f>
        <v>34.1</v>
      </c>
      <c r="J21" s="113">
        <f>I21*I9</f>
        <v>1294533.5260000001</v>
      </c>
      <c r="K21" s="109"/>
    </row>
    <row r="22" spans="3:16" ht="15.6" x14ac:dyDescent="0.3">
      <c r="C22" s="4"/>
      <c r="D22" s="36" t="s">
        <v>20</v>
      </c>
      <c r="E22" s="41" t="s">
        <v>35</v>
      </c>
      <c r="F22" s="42" t="s">
        <v>34</v>
      </c>
      <c r="G22" s="45">
        <v>11</v>
      </c>
      <c r="H22" s="44">
        <v>2.7</v>
      </c>
      <c r="I22" s="44">
        <f t="shared" ref="I22:I23" si="0">+G22*H22</f>
        <v>29.700000000000003</v>
      </c>
      <c r="J22" s="113">
        <f>I22*I9</f>
        <v>1127496.942</v>
      </c>
      <c r="K22" s="109"/>
      <c r="N22" s="110"/>
    </row>
    <row r="23" spans="3:16" ht="15.6" x14ac:dyDescent="0.3">
      <c r="C23" s="4"/>
      <c r="D23" s="36" t="s">
        <v>21</v>
      </c>
      <c r="E23" s="108" t="s">
        <v>36</v>
      </c>
      <c r="F23" s="42" t="s">
        <v>19</v>
      </c>
      <c r="G23" s="45">
        <v>30</v>
      </c>
      <c r="H23" s="44">
        <v>0.5</v>
      </c>
      <c r="I23" s="44">
        <f t="shared" si="0"/>
        <v>15</v>
      </c>
      <c r="J23" s="113">
        <f>I23*I9</f>
        <v>569442.9</v>
      </c>
      <c r="K23" s="109"/>
    </row>
    <row r="24" spans="3:16" ht="15.6" x14ac:dyDescent="0.3">
      <c r="C24" s="4"/>
      <c r="D24" s="36" t="s">
        <v>22</v>
      </c>
      <c r="E24" s="108" t="s">
        <v>38</v>
      </c>
      <c r="F24" s="106" t="s">
        <v>19</v>
      </c>
      <c r="G24" s="107">
        <v>30</v>
      </c>
      <c r="H24" s="53">
        <v>0.7</v>
      </c>
      <c r="I24" s="53">
        <f t="shared" ref="I24:I29" si="1">H24*G24</f>
        <v>21</v>
      </c>
      <c r="J24" s="113">
        <f>I24*I9</f>
        <v>797220.06</v>
      </c>
      <c r="K24" s="109"/>
    </row>
    <row r="25" spans="3:16" ht="15.6" x14ac:dyDescent="0.3">
      <c r="C25" s="4"/>
      <c r="D25" s="36" t="s">
        <v>23</v>
      </c>
      <c r="E25" s="108" t="s">
        <v>37</v>
      </c>
      <c r="F25" s="106" t="s">
        <v>19</v>
      </c>
      <c r="G25" s="107">
        <v>30</v>
      </c>
      <c r="H25" s="53">
        <v>0.97</v>
      </c>
      <c r="I25" s="114">
        <f t="shared" si="1"/>
        <v>29.099999999999998</v>
      </c>
      <c r="J25" s="113">
        <f>I25*I9</f>
        <v>1104719.226</v>
      </c>
      <c r="K25" s="109"/>
      <c r="L25" s="111"/>
      <c r="N25" s="112"/>
      <c r="P25" s="111"/>
    </row>
    <row r="26" spans="3:16" ht="15.6" x14ac:dyDescent="0.3">
      <c r="C26" s="4"/>
      <c r="D26" s="36" t="s">
        <v>39</v>
      </c>
      <c r="E26" s="108" t="s">
        <v>40</v>
      </c>
      <c r="F26" s="106" t="s">
        <v>24</v>
      </c>
      <c r="G26" s="107">
        <v>12</v>
      </c>
      <c r="H26" s="53">
        <v>0.4</v>
      </c>
      <c r="I26" s="53">
        <f t="shared" si="1"/>
        <v>4.8000000000000007</v>
      </c>
      <c r="J26" s="113">
        <f>I26*I9</f>
        <v>182221.72800000003</v>
      </c>
      <c r="K26" s="23"/>
      <c r="L26" s="111"/>
    </row>
    <row r="27" spans="3:16" ht="15.6" x14ac:dyDescent="0.3">
      <c r="C27" s="4"/>
      <c r="D27" s="36" t="s">
        <v>42</v>
      </c>
      <c r="E27" s="46" t="s">
        <v>41</v>
      </c>
      <c r="F27" s="106" t="s">
        <v>24</v>
      </c>
      <c r="G27" s="107">
        <v>12</v>
      </c>
      <c r="H27" s="53">
        <v>0.3</v>
      </c>
      <c r="I27" s="53">
        <f t="shared" si="1"/>
        <v>3.5999999999999996</v>
      </c>
      <c r="J27" s="113">
        <f>I27*I9</f>
        <v>136666.296</v>
      </c>
      <c r="K27" s="23"/>
    </row>
    <row r="28" spans="3:16" ht="15.6" x14ac:dyDescent="0.3">
      <c r="C28" s="4"/>
      <c r="D28" s="36" t="s">
        <v>48</v>
      </c>
      <c r="E28" s="46" t="s">
        <v>46</v>
      </c>
      <c r="F28" s="106" t="s">
        <v>24</v>
      </c>
      <c r="G28" s="107">
        <v>12</v>
      </c>
      <c r="H28" s="53">
        <v>0.97</v>
      </c>
      <c r="I28" s="53">
        <f t="shared" si="1"/>
        <v>11.64</v>
      </c>
      <c r="J28" s="113">
        <f>I28*I9</f>
        <v>441887.69040000002</v>
      </c>
      <c r="K28" s="23"/>
    </row>
    <row r="29" spans="3:16" ht="15.6" x14ac:dyDescent="0.3">
      <c r="C29" s="4"/>
      <c r="D29" s="36" t="s">
        <v>50</v>
      </c>
      <c r="E29" s="46" t="s">
        <v>49</v>
      </c>
      <c r="F29" s="106" t="s">
        <v>34</v>
      </c>
      <c r="G29" s="107">
        <v>1</v>
      </c>
      <c r="H29" s="53">
        <v>15.64</v>
      </c>
      <c r="I29" s="53">
        <f t="shared" si="1"/>
        <v>15.64</v>
      </c>
      <c r="J29" s="113">
        <f>I29*I9</f>
        <v>593739.13040000002</v>
      </c>
      <c r="K29" s="23"/>
    </row>
    <row r="30" spans="3:16" ht="15.6" x14ac:dyDescent="0.3">
      <c r="C30" s="4"/>
      <c r="D30" s="54"/>
      <c r="E30" s="47"/>
      <c r="F30" s="50"/>
      <c r="G30" s="51"/>
      <c r="H30" s="52"/>
      <c r="I30" s="53"/>
      <c r="J30" s="55"/>
      <c r="K30" s="49"/>
    </row>
    <row r="31" spans="3:16" ht="16.2" thickBot="1" x14ac:dyDescent="0.35">
      <c r="C31" s="4"/>
      <c r="D31" s="56"/>
      <c r="E31" s="57"/>
      <c r="F31" s="58"/>
      <c r="G31" s="58"/>
      <c r="H31" s="59"/>
      <c r="I31" s="59"/>
      <c r="J31" s="60">
        <f>SUM(I19:I31)</f>
        <v>164.57999999999998</v>
      </c>
      <c r="K31" s="142">
        <f>SUM(J21:J29)</f>
        <v>6247927.4988000002</v>
      </c>
    </row>
    <row r="32" spans="3:16" x14ac:dyDescent="0.3">
      <c r="C32" s="4"/>
      <c r="D32" s="10"/>
      <c r="E32" s="61"/>
      <c r="F32" s="10"/>
      <c r="G32" s="10"/>
      <c r="H32" s="10"/>
      <c r="I32" s="10"/>
      <c r="J32" s="10"/>
      <c r="K32" s="6"/>
    </row>
    <row r="33" spans="3:13" ht="15" thickBot="1" x14ac:dyDescent="0.35">
      <c r="C33" s="4"/>
      <c r="D33" s="7"/>
      <c r="E33" s="22"/>
      <c r="F33" s="7"/>
      <c r="G33" s="7"/>
      <c r="H33" s="7"/>
      <c r="I33" s="7"/>
      <c r="J33" s="7"/>
      <c r="K33" s="6"/>
    </row>
    <row r="34" spans="3:13" ht="15" thickBot="1" x14ac:dyDescent="0.35">
      <c r="C34" s="4"/>
      <c r="D34" s="137" t="s">
        <v>25</v>
      </c>
      <c r="E34" s="138"/>
      <c r="F34" s="138"/>
      <c r="G34" s="138"/>
      <c r="H34" s="138"/>
      <c r="I34" s="138"/>
      <c r="J34" s="139"/>
      <c r="K34" s="23"/>
    </row>
    <row r="35" spans="3:13" x14ac:dyDescent="0.3">
      <c r="C35" s="4"/>
      <c r="D35" s="24" t="s">
        <v>10</v>
      </c>
      <c r="E35" s="25" t="s">
        <v>11</v>
      </c>
      <c r="F35" s="25" t="s">
        <v>12</v>
      </c>
      <c r="G35" s="25" t="s">
        <v>13</v>
      </c>
      <c r="H35" s="25" t="s">
        <v>14</v>
      </c>
      <c r="I35" s="25" t="s">
        <v>14</v>
      </c>
      <c r="J35" s="26" t="s">
        <v>15</v>
      </c>
      <c r="K35" s="23"/>
    </row>
    <row r="36" spans="3:13" ht="15" thickBot="1" x14ac:dyDescent="0.35">
      <c r="C36" s="4"/>
      <c r="D36" s="27"/>
      <c r="E36" s="28"/>
      <c r="F36" s="28"/>
      <c r="G36" s="28"/>
      <c r="H36" s="29" t="s">
        <v>16</v>
      </c>
      <c r="I36" s="29" t="s">
        <v>15</v>
      </c>
      <c r="J36" s="30" t="s">
        <v>26</v>
      </c>
      <c r="K36" s="23"/>
    </row>
    <row r="37" spans="3:13" ht="15.6" x14ac:dyDescent="0.3">
      <c r="C37" s="4"/>
      <c r="D37" s="62"/>
      <c r="E37" s="63"/>
      <c r="F37" s="64"/>
      <c r="G37" s="64"/>
      <c r="H37" s="64"/>
      <c r="I37" s="64"/>
      <c r="J37" s="65"/>
      <c r="K37" s="23"/>
    </row>
    <row r="38" spans="3:13" ht="15.6" x14ac:dyDescent="0.3">
      <c r="C38" s="4"/>
      <c r="D38" s="36"/>
      <c r="E38" s="66"/>
      <c r="F38" s="42"/>
      <c r="G38" s="45"/>
      <c r="H38" s="67"/>
      <c r="I38" s="67"/>
      <c r="J38" s="65"/>
      <c r="K38" s="23"/>
    </row>
    <row r="39" spans="3:13" ht="15.6" x14ac:dyDescent="0.3">
      <c r="C39" s="4"/>
      <c r="D39" s="68"/>
      <c r="E39" s="47"/>
      <c r="F39" s="48"/>
      <c r="G39" s="45"/>
      <c r="H39" s="69"/>
      <c r="I39" s="70"/>
      <c r="J39" s="35"/>
      <c r="K39" s="23"/>
    </row>
    <row r="40" spans="3:13" ht="15.6" x14ac:dyDescent="0.3">
      <c r="C40" s="4"/>
      <c r="D40" s="71"/>
      <c r="E40" s="72"/>
      <c r="F40" s="48"/>
      <c r="G40" s="73"/>
      <c r="H40" s="74"/>
      <c r="I40" s="75"/>
      <c r="J40" s="76"/>
      <c r="K40" s="6"/>
    </row>
    <row r="41" spans="3:13" ht="16.2" thickBot="1" x14ac:dyDescent="0.35">
      <c r="C41" s="4"/>
      <c r="D41" s="77"/>
      <c r="E41" s="78"/>
      <c r="F41" s="79"/>
      <c r="G41" s="79"/>
      <c r="H41" s="79"/>
      <c r="I41" s="79"/>
      <c r="J41" s="80">
        <f>SUM(I37:I41)</f>
        <v>0</v>
      </c>
      <c r="K41" s="6"/>
    </row>
    <row r="42" spans="3:13" x14ac:dyDescent="0.3">
      <c r="C42" s="4"/>
      <c r="D42" s="10"/>
      <c r="E42" s="61"/>
      <c r="F42" s="10"/>
      <c r="G42" s="10"/>
      <c r="H42" s="10"/>
      <c r="I42" s="10"/>
      <c r="J42" s="10"/>
      <c r="K42" s="6"/>
    </row>
    <row r="43" spans="3:13" ht="15" thickBot="1" x14ac:dyDescent="0.35">
      <c r="C43" s="4"/>
      <c r="D43" s="5"/>
      <c r="E43" s="81"/>
      <c r="F43" s="7"/>
      <c r="G43" s="7"/>
      <c r="H43" s="7"/>
      <c r="I43" s="7"/>
      <c r="J43" s="7"/>
      <c r="K43" s="6"/>
    </row>
    <row r="44" spans="3:13" ht="15.6" x14ac:dyDescent="0.3">
      <c r="C44" s="4"/>
      <c r="D44" s="5"/>
      <c r="E44" s="82"/>
      <c r="F44" s="140" t="s">
        <v>27</v>
      </c>
      <c r="G44" s="141"/>
      <c r="H44" s="141"/>
      <c r="I44" s="83"/>
      <c r="J44" s="84">
        <f>+J31-J41</f>
        <v>164.57999999999998</v>
      </c>
      <c r="K44" s="143">
        <f>K31</f>
        <v>6247927.4988000002</v>
      </c>
    </row>
    <row r="45" spans="3:13" ht="15.6" x14ac:dyDescent="0.3">
      <c r="C45" s="4"/>
      <c r="D45" s="5"/>
      <c r="E45" s="82"/>
      <c r="F45" s="86"/>
      <c r="G45" s="87"/>
      <c r="H45" s="87"/>
      <c r="I45" s="88"/>
      <c r="J45" s="89"/>
      <c r="K45" s="85"/>
      <c r="M45">
        <f>13.5+7.2</f>
        <v>20.7</v>
      </c>
    </row>
    <row r="46" spans="3:13" ht="15.6" x14ac:dyDescent="0.3">
      <c r="C46" s="4"/>
      <c r="D46" s="5"/>
      <c r="E46" s="90"/>
      <c r="F46" s="116" t="s">
        <v>28</v>
      </c>
      <c r="G46" s="117"/>
      <c r="H46" s="118"/>
      <c r="I46" s="91"/>
      <c r="J46" s="92">
        <f>J44*0.135</f>
        <v>22.218299999999999</v>
      </c>
      <c r="K46" s="143">
        <f>K44*20.7%</f>
        <v>1293320.9922515999</v>
      </c>
    </row>
    <row r="47" spans="3:13" ht="15.6" x14ac:dyDescent="0.3">
      <c r="C47" s="4"/>
      <c r="D47" s="5"/>
      <c r="E47" s="93"/>
      <c r="F47" s="86"/>
      <c r="G47" s="87"/>
      <c r="H47" s="87"/>
      <c r="I47" s="88"/>
      <c r="J47" s="89"/>
      <c r="K47" s="6"/>
    </row>
    <row r="48" spans="3:13" ht="15.6" x14ac:dyDescent="0.3">
      <c r="C48" s="4"/>
      <c r="D48" s="5"/>
      <c r="E48" s="90"/>
      <c r="F48" s="116" t="s">
        <v>29</v>
      </c>
      <c r="G48" s="117"/>
      <c r="H48" s="118"/>
      <c r="I48" s="91"/>
      <c r="J48" s="94">
        <f>J44*0.075</f>
        <v>12.343499999999999</v>
      </c>
      <c r="K48" s="6"/>
    </row>
    <row r="49" spans="3:11" ht="15.6" x14ac:dyDescent="0.3">
      <c r="C49" s="4"/>
      <c r="D49" s="5"/>
      <c r="E49" s="93"/>
      <c r="F49" s="86"/>
      <c r="G49" s="87"/>
      <c r="H49" s="87"/>
      <c r="I49" s="88"/>
      <c r="J49" s="89"/>
      <c r="K49" s="6"/>
    </row>
    <row r="50" spans="3:11" ht="15.6" x14ac:dyDescent="0.3">
      <c r="C50" s="4"/>
      <c r="D50" s="5"/>
      <c r="E50" s="95"/>
      <c r="F50" s="116" t="s">
        <v>30</v>
      </c>
      <c r="G50" s="117"/>
      <c r="H50" s="118"/>
      <c r="I50" s="91"/>
      <c r="J50" s="94">
        <f>+J44+J46+J48</f>
        <v>199.14179999999999</v>
      </c>
      <c r="K50" s="144">
        <f>K44+K46</f>
        <v>7541248.4910516003</v>
      </c>
    </row>
    <row r="51" spans="3:11" ht="15.6" x14ac:dyDescent="0.3">
      <c r="C51" s="4"/>
      <c r="D51" s="5"/>
      <c r="E51" s="95"/>
      <c r="F51" s="96"/>
      <c r="G51" s="97"/>
      <c r="H51" s="97"/>
      <c r="I51" s="91"/>
      <c r="J51" s="94"/>
      <c r="K51" s="6"/>
    </row>
    <row r="52" spans="3:11" ht="15.6" x14ac:dyDescent="0.3">
      <c r="C52" s="4"/>
      <c r="D52" s="5"/>
      <c r="E52" s="95"/>
      <c r="F52" s="116" t="s">
        <v>31</v>
      </c>
      <c r="G52" s="117"/>
      <c r="H52" s="118"/>
      <c r="I52" s="98">
        <v>0.19</v>
      </c>
      <c r="J52" s="94">
        <f>0.19*J50</f>
        <v>37.836942000000001</v>
      </c>
      <c r="K52" s="144">
        <f>K50*19%</f>
        <v>1432837.2132998041</v>
      </c>
    </row>
    <row r="53" spans="3:11" ht="15.6" x14ac:dyDescent="0.3">
      <c r="C53" s="4"/>
      <c r="D53" s="5"/>
      <c r="E53" s="99"/>
      <c r="F53" s="86"/>
      <c r="G53" s="87"/>
      <c r="H53" s="87"/>
      <c r="I53" s="13"/>
      <c r="J53" s="89"/>
      <c r="K53" s="6"/>
    </row>
    <row r="54" spans="3:11" ht="16.2" thickBot="1" x14ac:dyDescent="0.35">
      <c r="C54" s="4"/>
      <c r="D54" s="5"/>
      <c r="E54" s="93"/>
      <c r="F54" s="119" t="s">
        <v>15</v>
      </c>
      <c r="G54" s="120"/>
      <c r="H54" s="121"/>
      <c r="I54" s="100"/>
      <c r="J54" s="101">
        <f>J52+J50</f>
        <v>236.97874199999998</v>
      </c>
      <c r="K54" s="144">
        <f>K50+K52</f>
        <v>8974085.7043514047</v>
      </c>
    </row>
    <row r="55" spans="3:11" ht="15" thickBot="1" x14ac:dyDescent="0.35">
      <c r="C55" s="102"/>
      <c r="D55" s="103"/>
      <c r="E55" s="104"/>
      <c r="F55" s="103"/>
      <c r="G55" s="103"/>
      <c r="H55" s="103"/>
      <c r="I55" s="103"/>
      <c r="J55" s="103"/>
      <c r="K55" s="105"/>
    </row>
    <row r="56" spans="3:11" x14ac:dyDescent="0.3">
      <c r="C56" s="122" t="s">
        <v>43</v>
      </c>
      <c r="D56" s="123"/>
      <c r="E56" s="123"/>
      <c r="F56" s="123"/>
      <c r="G56" s="123"/>
      <c r="H56" s="123"/>
      <c r="I56" s="123"/>
      <c r="J56" s="123"/>
      <c r="K56" s="124"/>
    </row>
    <row r="57" spans="3:11" x14ac:dyDescent="0.3">
      <c r="C57" s="125"/>
      <c r="D57" s="126"/>
      <c r="E57" s="126"/>
      <c r="F57" s="126"/>
      <c r="G57" s="126"/>
      <c r="H57" s="126"/>
      <c r="I57" s="126"/>
      <c r="J57" s="126"/>
      <c r="K57" s="127"/>
    </row>
    <row r="58" spans="3:11" x14ac:dyDescent="0.3">
      <c r="C58" s="125"/>
      <c r="D58" s="126"/>
      <c r="E58" s="126"/>
      <c r="F58" s="126"/>
      <c r="G58" s="126"/>
      <c r="H58" s="126"/>
      <c r="I58" s="126"/>
      <c r="J58" s="126"/>
      <c r="K58" s="127"/>
    </row>
    <row r="59" spans="3:11" x14ac:dyDescent="0.3">
      <c r="C59" s="125"/>
      <c r="D59" s="126"/>
      <c r="E59" s="126"/>
      <c r="F59" s="126"/>
      <c r="G59" s="126"/>
      <c r="H59" s="126"/>
      <c r="I59" s="126"/>
      <c r="J59" s="126"/>
      <c r="K59" s="127"/>
    </row>
    <row r="60" spans="3:11" x14ac:dyDescent="0.3">
      <c r="C60" s="125"/>
      <c r="D60" s="126"/>
      <c r="E60" s="126"/>
      <c r="F60" s="126"/>
      <c r="G60" s="126"/>
      <c r="H60" s="126"/>
      <c r="I60" s="126"/>
      <c r="J60" s="126"/>
      <c r="K60" s="127"/>
    </row>
    <row r="61" spans="3:11" ht="15" thickBot="1" x14ac:dyDescent="0.35">
      <c r="C61" s="128"/>
      <c r="D61" s="129"/>
      <c r="E61" s="129"/>
      <c r="F61" s="129"/>
      <c r="G61" s="129"/>
      <c r="H61" s="129"/>
      <c r="I61" s="129"/>
      <c r="J61" s="129"/>
      <c r="K61" s="130"/>
    </row>
  </sheetData>
  <mergeCells count="11">
    <mergeCell ref="F46:H46"/>
    <mergeCell ref="E6:I6"/>
    <mergeCell ref="E13:I13"/>
    <mergeCell ref="D16:J16"/>
    <mergeCell ref="D34:J34"/>
    <mergeCell ref="F44:H44"/>
    <mergeCell ref="F48:H48"/>
    <mergeCell ref="F50:H50"/>
    <mergeCell ref="F52:H52"/>
    <mergeCell ref="F54:H54"/>
    <mergeCell ref="C56:K6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soporte h</dc:creator>
  <cp:lastModifiedBy>Mackarena González</cp:lastModifiedBy>
  <dcterms:created xsi:type="dcterms:W3CDTF">2021-07-14T06:03:41Z</dcterms:created>
  <dcterms:modified xsi:type="dcterms:W3CDTF">2024-11-12T14:45:46Z</dcterms:modified>
</cp:coreProperties>
</file>