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69/"/>
    </mc:Choice>
  </mc:AlternateContent>
  <xr:revisionPtr revIDLastSave="22" documentId="8_{1B7E45E7-BE2A-49E3-9BA9-4D028C23707C}" xr6:coauthVersionLast="47" xr6:coauthVersionMax="47" xr10:uidLastSave="{8840AB99-800A-4EA6-BB58-70E9662BDDF9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1" l="1"/>
  <c r="P15" i="1" s="1"/>
  <c r="N14" i="1"/>
  <c r="P14" i="1" s="1"/>
  <c r="N10" i="1"/>
  <c r="P10" i="1" s="1"/>
  <c r="N7" i="1"/>
  <c r="P7" i="1" s="1"/>
  <c r="N9" i="1"/>
  <c r="P9" i="1" s="1"/>
  <c r="N20" i="1"/>
  <c r="P20" i="1" s="1"/>
  <c r="I20" i="1"/>
  <c r="I11" i="1"/>
  <c r="I8" i="1"/>
  <c r="I7" i="1"/>
  <c r="I9" i="1"/>
  <c r="I10" i="1"/>
  <c r="I12" i="1"/>
  <c r="I13" i="1"/>
  <c r="I14" i="1"/>
  <c r="I15" i="1"/>
  <c r="I17" i="1"/>
  <c r="I18" i="1"/>
  <c r="N12" i="1"/>
  <c r="P12" i="1" s="1"/>
  <c r="N13" i="1"/>
  <c r="P13" i="1" s="1"/>
  <c r="N8" i="1"/>
  <c r="P8" i="1" s="1"/>
  <c r="N11" i="1"/>
  <c r="P11" i="1" s="1"/>
  <c r="N17" i="1"/>
  <c r="P17" i="1" s="1"/>
  <c r="N18" i="1"/>
  <c r="P18" i="1" s="1"/>
  <c r="I19" i="1"/>
  <c r="N19" i="1"/>
  <c r="P19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I67" i="1"/>
  <c r="N67" i="1"/>
  <c r="P67" i="1" s="1"/>
  <c r="P69" i="1" l="1"/>
  <c r="I69" i="1"/>
  <c r="I70" i="1" l="1"/>
  <c r="I71" i="1" s="1"/>
  <c r="I72" i="1" s="1"/>
  <c r="P70" i="1"/>
  <c r="P71" i="1" s="1"/>
  <c r="I20" i="3"/>
  <c r="K20" i="3" s="1"/>
  <c r="I21" i="3"/>
  <c r="K21" i="3" s="1"/>
  <c r="P72" i="1" l="1"/>
  <c r="P73" i="1" s="1"/>
  <c r="L27" i="3" s="1"/>
  <c r="I73" i="1"/>
  <c r="F27" i="3" s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<sst xmlns="http://schemas.openxmlformats.org/spreadsheetml/2006/main" count="206" uniqueCount="129">
  <si>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</si>
  <si>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</si>
  <si>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</si>
  <si>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</si>
  <si>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</si>
  <si>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</si>
  <si>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</si>
  <si>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</si>
  <si>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</si>
  <si>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</si>
  <si>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</si>
  <si>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</si>
  <si>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</si>
  <si>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</si>
  <si>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</si>
  <si>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</si>
  <si>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</si>
  <si>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</si>
  <si>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</si>
  <si>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</si>
  <si>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</si>
  <si>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</si>
  <si>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</si>
  <si>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</si>
  <si>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</si>
  <si>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</si>
  <si>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</si>
  <si>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</si>
  <si>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</si>
  <si>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</si>
  <si>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</si>
  <si>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</si>
  <si>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</si>
  <si>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</si>
  <si>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</si>
  <si>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</si>
  <si>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</si>
  <si>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</si>
  <si>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 xml:space="preserve">Edificio </t>
  </si>
  <si>
    <t>Links</t>
  </si>
  <si>
    <t xml:space="preserve">Reposicion de cableado puntos electricos por humedad de artefacto hacua tablero 3 lineas por punto </t>
  </si>
  <si>
    <t xml:space="preserve">Rapado de muros subterraneo </t>
  </si>
  <si>
    <t xml:space="preserve">Retiro de guardapolvo </t>
  </si>
  <si>
    <t xml:space="preserve">Provision mas instalacion de guardapolvo </t>
  </si>
  <si>
    <t>Reposicion Ventanal 2500 x 2100</t>
  </si>
  <si>
    <t>m2</t>
  </si>
  <si>
    <t>ml</t>
  </si>
  <si>
    <t>G.G. Utilidades 21%</t>
  </si>
  <si>
    <t>Reparación sistema de riego</t>
  </si>
  <si>
    <t>Reparaciones Interiores de la Vievienda</t>
  </si>
  <si>
    <t>Reparaciones en Jardín</t>
  </si>
  <si>
    <t>gl</t>
  </si>
  <si>
    <t xml:space="preserve">Plantación de las especies vegetales, tanto de las rescatadas como las nuevas para lograr 
el diseño original.  </t>
  </si>
  <si>
    <t>Material vegetal</t>
  </si>
  <si>
    <t>Recuperación Agua de Piscina</t>
  </si>
  <si>
    <t>Mano de obra mantención piscina.</t>
  </si>
  <si>
    <t>Productos limpieza</t>
  </si>
  <si>
    <t>Sacos de bekron steel 25 kg</t>
  </si>
  <si>
    <t>Supervisión de la obra</t>
  </si>
  <si>
    <t>No Corresponde para obra de menor tamaño</t>
  </si>
  <si>
    <t>Sin observaciones</t>
  </si>
  <si>
    <t>Reposicion de artefactos electricos</t>
  </si>
  <si>
    <t>Se consideran en Item 1.1</t>
  </si>
  <si>
    <t xml:space="preserve">Prov. y aplicación de pintura esmalte al agua </t>
  </si>
  <si>
    <t xml:space="preserve">Prov. y aplicación sellador  de muros </t>
  </si>
  <si>
    <t>Sin observación</t>
  </si>
  <si>
    <t>Prov. y aplicación pintura guaradapolvo</t>
  </si>
  <si>
    <t>Ajuste acorde al mercado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</si>
  <si>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</si>
  <si>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</si>
  <si>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</si>
  <si>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</si>
  <si>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</si>
  <si>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</si>
  <si>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</si>
  <si>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</si>
  <si>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</si>
  <si>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</si>
  <si>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</si>
  <si>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</si>
  <si>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</si>
  <si>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</si>
  <si>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</si>
  <si>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</si>
  <si>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</si>
  <si>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</si>
  <si>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</si>
  <si>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</si>
  <si>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</si>
  <si>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</si>
  <si>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</si>
  <si>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</si>
  <si>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</si>
  <si>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</si>
  <si>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</si>
  <si>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</si>
  <si>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</si>
  <si>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</si>
  <si>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</si>
  <si>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</si>
  <si>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</si>
  <si>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</si>
  <si>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</si>
  <si>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</si>
  <si>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</si>
  <si>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</si>
  <si>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</si>
  <si>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</si>
  <si>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</si>
  <si>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</si>
  <si>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</si>
  <si>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</si>
  <si>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</si>
  <si>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</si>
  <si>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</si>
  <si>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</si>
  <si>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</si>
  <si>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</si>
  <si>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</si>
  <si>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</si>
  <si>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</si>
  <si>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</si>
  <si>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</si>
  <si>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</si>
  <si>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</si>
  <si>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</si>
  <si>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</si>
  <si>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Sr. Francisco Javier Rodríguez Bustos</t>
  </si>
  <si>
    <t>Av. El Tranque N°11363 - Casa A, Lo Barnechea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</si>
</sst>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166" fontId="19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7"/>
  <sheetViews>
    <sheetView showGridLines="0" tabSelected="1" zoomScale="85" zoomScaleNormal="85" workbookViewId="0">
      <selection activeCell="F20" sqref="F2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9.10937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127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9" t="s">
        <v>0</v>
      </c>
      <c r="G3" s="170"/>
      <c r="H3" s="170"/>
      <c r="I3" s="171"/>
      <c r="J3" s="52"/>
      <c r="K3" s="172" t="s">
        <v>1</v>
      </c>
      <c r="L3" s="172"/>
      <c r="M3" s="173"/>
      <c r="N3" s="173"/>
      <c r="O3" s="173"/>
      <c r="P3" s="173"/>
      <c r="Q3" s="53"/>
      <c r="R3" s="50"/>
      <c r="S3" s="49"/>
      <c r="T3" s="49"/>
    </row>
    <row r="4" spans="2:20" ht="13.8">
      <c r="B4" s="86"/>
      <c r="C4" s="87"/>
      <c r="D4" s="88" t="s">
        <v>128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38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ht="27.6">
      <c r="B7" s="91" t="s">
        <v>68</v>
      </c>
      <c r="C7" s="49"/>
      <c r="D7" s="135" t="s">
        <v>40</v>
      </c>
      <c r="E7" s="63"/>
      <c r="F7" s="65">
        <v>11</v>
      </c>
      <c r="G7" s="163" t="s">
        <v>4</v>
      </c>
      <c r="H7" s="67">
        <v>117684.86600000001</v>
      </c>
      <c r="I7" s="67">
        <f t="shared" ref="I7:I18" si="0">+F7*H7</f>
        <v>1294533.5260000001</v>
      </c>
      <c r="J7" s="64"/>
      <c r="K7" s="65">
        <v>11</v>
      </c>
      <c r="L7" s="163" t="s">
        <v>4</v>
      </c>
      <c r="M7" s="67">
        <v>117684.86600000001</v>
      </c>
      <c r="N7" s="67">
        <f t="shared" ref="N7:N67" si="1">+K7*M7</f>
        <v>1294533.5260000001</v>
      </c>
      <c r="O7" s="69">
        <v>0</v>
      </c>
      <c r="P7" s="67">
        <f t="shared" ref="P7:P67" si="2">+(-N7*O7)+N7</f>
        <v>1294533.5260000001</v>
      </c>
      <c r="Q7" s="68"/>
      <c r="R7" s="148"/>
      <c r="S7" s="49"/>
      <c r="T7" s="149"/>
    </row>
    <row r="8" spans="2:20" ht="13.8">
      <c r="B8" s="91" t="s">
        <v>69</v>
      </c>
      <c r="C8" s="49"/>
      <c r="D8" s="135" t="s">
        <v>61</v>
      </c>
      <c r="E8" s="63"/>
      <c r="F8" s="65">
        <v>11</v>
      </c>
      <c r="G8" s="163" t="s">
        <v>4</v>
      </c>
      <c r="H8" s="67">
        <v>102499.72200000001</v>
      </c>
      <c r="I8" s="67">
        <f t="shared" si="0"/>
        <v>1127496.942</v>
      </c>
      <c r="J8" s="64"/>
      <c r="K8" s="166">
        <v>0</v>
      </c>
      <c r="L8" s="168" t="s">
        <v>4</v>
      </c>
      <c r="M8" s="165">
        <v>102499.72200000001</v>
      </c>
      <c r="N8" s="165">
        <f t="shared" si="1"/>
        <v>0</v>
      </c>
      <c r="O8" s="69">
        <v>0</v>
      </c>
      <c r="P8" s="165">
        <f t="shared" si="2"/>
        <v>0</v>
      </c>
      <c r="Q8" s="68"/>
      <c r="R8" s="148" t="s">
        <v>62</v>
      </c>
      <c r="S8" s="49"/>
      <c r="T8" s="149"/>
    </row>
    <row r="9" spans="2:20" ht="13.8">
      <c r="B9" s="91" t="s">
        <v>70</v>
      </c>
      <c r="C9" s="49"/>
      <c r="D9" s="135" t="s">
        <v>41</v>
      </c>
      <c r="E9" s="63"/>
      <c r="F9" s="65">
        <v>30</v>
      </c>
      <c r="G9" s="163" t="s">
        <v>45</v>
      </c>
      <c r="H9" s="67">
        <v>18981.43</v>
      </c>
      <c r="I9" s="67">
        <f t="shared" si="0"/>
        <v>569442.9</v>
      </c>
      <c r="J9" s="64"/>
      <c r="K9" s="65">
        <v>30</v>
      </c>
      <c r="L9" s="163" t="s">
        <v>45</v>
      </c>
      <c r="M9" s="165">
        <v>10000</v>
      </c>
      <c r="N9" s="165">
        <f t="shared" si="1"/>
        <v>300000</v>
      </c>
      <c r="O9" s="69">
        <v>0</v>
      </c>
      <c r="P9" s="165">
        <f t="shared" si="2"/>
        <v>300000</v>
      </c>
      <c r="Q9" s="68"/>
      <c r="R9" s="148" t="s">
        <v>67</v>
      </c>
      <c r="S9" s="49"/>
      <c r="T9" s="149"/>
    </row>
    <row r="10" spans="2:20" ht="13.8">
      <c r="B10" s="91" t="s">
        <v>71</v>
      </c>
      <c r="C10" s="49"/>
      <c r="D10" s="128" t="s">
        <v>64</v>
      </c>
      <c r="E10" s="63"/>
      <c r="F10" s="65">
        <v>30</v>
      </c>
      <c r="G10" s="163" t="s">
        <v>45</v>
      </c>
      <c r="H10" s="67">
        <v>26574.002</v>
      </c>
      <c r="I10" s="67">
        <f t="shared" si="0"/>
        <v>797220.06</v>
      </c>
      <c r="J10" s="64"/>
      <c r="K10" s="65">
        <v>30</v>
      </c>
      <c r="L10" s="163" t="s">
        <v>45</v>
      </c>
      <c r="M10" s="165">
        <v>20990</v>
      </c>
      <c r="N10" s="165">
        <f t="shared" si="1"/>
        <v>629700</v>
      </c>
      <c r="O10" s="69">
        <v>0</v>
      </c>
      <c r="P10" s="165">
        <f t="shared" si="2"/>
        <v>629700</v>
      </c>
      <c r="Q10" s="68"/>
      <c r="R10" s="148" t="s">
        <v>67</v>
      </c>
      <c r="S10" s="49"/>
      <c r="T10" s="149"/>
    </row>
    <row r="11" spans="2:20" ht="13.8">
      <c r="B11" s="91" t="s">
        <v>72</v>
      </c>
      <c r="C11" s="49"/>
      <c r="D11" s="135" t="s">
        <v>63</v>
      </c>
      <c r="E11" s="63"/>
      <c r="F11" s="65">
        <v>30</v>
      </c>
      <c r="G11" s="163" t="s">
        <v>45</v>
      </c>
      <c r="H11" s="67">
        <v>36823.974199999997</v>
      </c>
      <c r="I11" s="67">
        <f t="shared" si="0"/>
        <v>1104719.2259999998</v>
      </c>
      <c r="J11" s="64"/>
      <c r="K11" s="65">
        <v>30</v>
      </c>
      <c r="L11" s="163" t="s">
        <v>45</v>
      </c>
      <c r="M11" s="165">
        <v>33450</v>
      </c>
      <c r="N11" s="165">
        <f t="shared" si="1"/>
        <v>1003500</v>
      </c>
      <c r="O11" s="69">
        <v>0</v>
      </c>
      <c r="P11" s="165">
        <f t="shared" si="2"/>
        <v>1003500</v>
      </c>
      <c r="Q11" s="68"/>
      <c r="R11" s="148" t="s">
        <v>67</v>
      </c>
      <c r="S11" s="49"/>
      <c r="T11" s="149"/>
    </row>
    <row r="12" spans="2:20" ht="13.8">
      <c r="B12" s="91" t="s">
        <v>73</v>
      </c>
      <c r="C12" s="49"/>
      <c r="D12" s="135" t="s">
        <v>42</v>
      </c>
      <c r="E12" s="63"/>
      <c r="F12" s="65">
        <v>12</v>
      </c>
      <c r="G12" s="163" t="s">
        <v>46</v>
      </c>
      <c r="H12" s="67">
        <v>15185.144</v>
      </c>
      <c r="I12" s="67">
        <f t="shared" si="0"/>
        <v>182221.728</v>
      </c>
      <c r="J12" s="64"/>
      <c r="K12" s="65">
        <v>12</v>
      </c>
      <c r="L12" s="163" t="s">
        <v>46</v>
      </c>
      <c r="M12" s="165">
        <v>3500</v>
      </c>
      <c r="N12" s="165">
        <f t="shared" si="1"/>
        <v>42000</v>
      </c>
      <c r="O12" s="69">
        <v>0</v>
      </c>
      <c r="P12" s="165">
        <f t="shared" si="2"/>
        <v>42000</v>
      </c>
      <c r="Q12" s="68"/>
      <c r="R12" s="148" t="s">
        <v>67</v>
      </c>
      <c r="S12" s="49"/>
      <c r="T12" s="150"/>
    </row>
    <row r="13" spans="2:20" ht="13.8">
      <c r="B13" s="91" t="s">
        <v>74</v>
      </c>
      <c r="C13" s="49"/>
      <c r="D13" s="128" t="s">
        <v>43</v>
      </c>
      <c r="E13" s="63"/>
      <c r="F13" s="65">
        <v>12</v>
      </c>
      <c r="G13" s="163" t="s">
        <v>46</v>
      </c>
      <c r="H13" s="67">
        <v>11388.858</v>
      </c>
      <c r="I13" s="67">
        <f t="shared" si="0"/>
        <v>136666.296</v>
      </c>
      <c r="J13" s="64"/>
      <c r="K13" s="65">
        <v>12</v>
      </c>
      <c r="L13" s="163" t="s">
        <v>46</v>
      </c>
      <c r="M13" s="67">
        <v>11388.858</v>
      </c>
      <c r="N13" s="67">
        <f t="shared" si="1"/>
        <v>136666.296</v>
      </c>
      <c r="O13" s="69">
        <v>0</v>
      </c>
      <c r="P13" s="67">
        <f t="shared" si="2"/>
        <v>136666.296</v>
      </c>
      <c r="Q13" s="68"/>
      <c r="R13" s="151" t="s">
        <v>65</v>
      </c>
      <c r="S13" s="49"/>
      <c r="T13" s="150"/>
    </row>
    <row r="14" spans="2:20" ht="13.8">
      <c r="B14" s="91" t="s">
        <v>75</v>
      </c>
      <c r="C14" s="49"/>
      <c r="D14" s="128" t="s">
        <v>66</v>
      </c>
      <c r="E14" s="63"/>
      <c r="F14" s="65">
        <v>12</v>
      </c>
      <c r="G14" s="163" t="s">
        <v>46</v>
      </c>
      <c r="H14" s="67">
        <v>36823.974199999997</v>
      </c>
      <c r="I14" s="67">
        <f t="shared" si="0"/>
        <v>441887.69039999996</v>
      </c>
      <c r="J14" s="64"/>
      <c r="K14" s="65">
        <v>12</v>
      </c>
      <c r="L14" s="163" t="s">
        <v>46</v>
      </c>
      <c r="M14" s="165">
        <v>16000</v>
      </c>
      <c r="N14" s="165">
        <f t="shared" si="1"/>
        <v>192000</v>
      </c>
      <c r="O14" s="69">
        <v>0</v>
      </c>
      <c r="P14" s="165">
        <f t="shared" si="2"/>
        <v>192000</v>
      </c>
      <c r="Q14" s="68"/>
      <c r="R14" s="148" t="s">
        <v>67</v>
      </c>
      <c r="S14" s="49"/>
      <c r="T14" s="150"/>
    </row>
    <row r="15" spans="2:20" ht="13.8">
      <c r="B15" s="91" t="s">
        <v>76</v>
      </c>
      <c r="C15" s="49"/>
      <c r="D15" s="128" t="s">
        <v>44</v>
      </c>
      <c r="E15" s="63"/>
      <c r="F15" s="65">
        <v>1</v>
      </c>
      <c r="G15" s="66" t="s">
        <v>4</v>
      </c>
      <c r="H15" s="67">
        <v>593739.13040000002</v>
      </c>
      <c r="I15" s="67">
        <f t="shared" si="0"/>
        <v>593739.13040000002</v>
      </c>
      <c r="J15" s="64"/>
      <c r="K15" s="65">
        <v>1</v>
      </c>
      <c r="L15" s="66" t="s">
        <v>4</v>
      </c>
      <c r="M15" s="67">
        <v>593739.13040000002</v>
      </c>
      <c r="N15" s="67">
        <f t="shared" si="1"/>
        <v>593739.13040000002</v>
      </c>
      <c r="O15" s="69">
        <v>0</v>
      </c>
      <c r="P15" s="67">
        <f t="shared" si="2"/>
        <v>593739.13040000002</v>
      </c>
      <c r="Q15" s="68"/>
      <c r="R15" s="151" t="s">
        <v>65</v>
      </c>
      <c r="S15" s="49"/>
      <c r="T15" s="150"/>
    </row>
    <row r="16" spans="2:20" ht="13.8">
      <c r="B16" s="55">
        <v>2</v>
      </c>
      <c r="C16" s="56"/>
      <c r="D16" s="90" t="s">
        <v>50</v>
      </c>
      <c r="E16" s="57"/>
      <c r="F16" s="58" t="s">
        <v>3</v>
      </c>
      <c r="G16" s="55" t="s">
        <v>4</v>
      </c>
      <c r="H16" s="59" t="s">
        <v>5</v>
      </c>
      <c r="I16" s="60" t="s">
        <v>6</v>
      </c>
      <c r="J16" s="54"/>
      <c r="K16" s="58" t="s">
        <v>3</v>
      </c>
      <c r="L16" s="55" t="s">
        <v>4</v>
      </c>
      <c r="M16" s="59" t="s">
        <v>5</v>
      </c>
      <c r="N16" s="60" t="s">
        <v>6</v>
      </c>
      <c r="O16" s="58" t="s">
        <v>7</v>
      </c>
      <c r="P16" s="62" t="s">
        <v>8</v>
      </c>
      <c r="Q16" s="61"/>
      <c r="R16" s="147" t="s">
        <v>9</v>
      </c>
      <c r="S16" s="49"/>
      <c r="T16" s="147" t="s">
        <v>39</v>
      </c>
    </row>
    <row r="17" spans="2:20" ht="13.8">
      <c r="B17" s="91" t="s">
        <v>77</v>
      </c>
      <c r="C17" s="49"/>
      <c r="D17" s="128" t="s">
        <v>48</v>
      </c>
      <c r="E17" s="63"/>
      <c r="F17" s="65">
        <v>1</v>
      </c>
      <c r="G17" s="66" t="s">
        <v>51</v>
      </c>
      <c r="H17" s="67">
        <v>140000</v>
      </c>
      <c r="I17" s="67">
        <f t="shared" si="0"/>
        <v>140000</v>
      </c>
      <c r="J17" s="64"/>
      <c r="K17" s="65">
        <v>1</v>
      </c>
      <c r="L17" s="66" t="s">
        <v>51</v>
      </c>
      <c r="M17" s="67">
        <v>140000</v>
      </c>
      <c r="N17" s="67">
        <f t="shared" si="1"/>
        <v>140000</v>
      </c>
      <c r="O17" s="69">
        <v>0</v>
      </c>
      <c r="P17" s="67">
        <f t="shared" si="2"/>
        <v>140000</v>
      </c>
      <c r="Q17" s="68"/>
      <c r="R17" s="151" t="s">
        <v>65</v>
      </c>
      <c r="S17" s="49"/>
      <c r="T17" s="150"/>
    </row>
    <row r="18" spans="2:20" ht="41.4">
      <c r="B18" s="91" t="s">
        <v>78</v>
      </c>
      <c r="C18" s="49"/>
      <c r="D18" s="135" t="s">
        <v>52</v>
      </c>
      <c r="E18" s="63"/>
      <c r="F18" s="65">
        <v>1</v>
      </c>
      <c r="G18" s="66" t="s">
        <v>51</v>
      </c>
      <c r="H18" s="67">
        <v>230000</v>
      </c>
      <c r="I18" s="67">
        <f t="shared" si="0"/>
        <v>230000</v>
      </c>
      <c r="J18" s="64"/>
      <c r="K18" s="65">
        <v>1</v>
      </c>
      <c r="L18" s="66" t="s">
        <v>51</v>
      </c>
      <c r="M18" s="67">
        <v>230000</v>
      </c>
      <c r="N18" s="67">
        <f t="shared" si="1"/>
        <v>230000</v>
      </c>
      <c r="O18" s="69">
        <v>0</v>
      </c>
      <c r="P18" s="67">
        <f t="shared" si="2"/>
        <v>230000</v>
      </c>
      <c r="Q18" s="68"/>
      <c r="R18" s="151" t="s">
        <v>65</v>
      </c>
      <c r="S18" s="49"/>
      <c r="T18" s="150"/>
    </row>
    <row r="19" spans="2:20" ht="13.8">
      <c r="B19" s="91" t="s">
        <v>79</v>
      </c>
      <c r="C19" s="49"/>
      <c r="D19" s="128" t="s">
        <v>53</v>
      </c>
      <c r="E19" s="63"/>
      <c r="F19" s="65">
        <v>1</v>
      </c>
      <c r="G19" s="66" t="s">
        <v>51</v>
      </c>
      <c r="H19" s="67">
        <v>117900</v>
      </c>
      <c r="I19" s="67">
        <f t="shared" ref="I19:I67" si="3">+F19*H19</f>
        <v>117900</v>
      </c>
      <c r="J19" s="64"/>
      <c r="K19" s="65">
        <v>1</v>
      </c>
      <c r="L19" s="66" t="s">
        <v>51</v>
      </c>
      <c r="M19" s="67">
        <v>117900</v>
      </c>
      <c r="N19" s="67">
        <f t="shared" si="1"/>
        <v>117900</v>
      </c>
      <c r="O19" s="69">
        <v>0</v>
      </c>
      <c r="P19" s="67">
        <f t="shared" si="2"/>
        <v>117900</v>
      </c>
      <c r="Q19" s="68"/>
      <c r="R19" s="151" t="s">
        <v>65</v>
      </c>
      <c r="S19" s="49"/>
      <c r="T19" s="150"/>
    </row>
    <row r="20" spans="2:20" ht="27.6">
      <c r="B20" s="91" t="s">
        <v>80</v>
      </c>
      <c r="C20" s="49"/>
      <c r="D20" s="128" t="s">
        <v>58</v>
      </c>
      <c r="E20" s="63"/>
      <c r="F20" s="65">
        <v>1</v>
      </c>
      <c r="G20" s="66" t="s">
        <v>51</v>
      </c>
      <c r="H20" s="67">
        <v>350000</v>
      </c>
      <c r="I20" s="67">
        <f t="shared" ref="I20" si="4">+F20*H20</f>
        <v>350000</v>
      </c>
      <c r="J20" s="64"/>
      <c r="K20" s="166">
        <v>0</v>
      </c>
      <c r="L20" s="167" t="s">
        <v>51</v>
      </c>
      <c r="M20" s="165">
        <v>350000</v>
      </c>
      <c r="N20" s="165">
        <f t="shared" ref="N20" si="5">+K20*M20</f>
        <v>0</v>
      </c>
      <c r="O20" s="69">
        <v>0</v>
      </c>
      <c r="P20" s="165">
        <f t="shared" ref="P20" si="6">+(-N20*O20)+N20</f>
        <v>0</v>
      </c>
      <c r="Q20" s="68"/>
      <c r="R20" s="151" t="s">
        <v>59</v>
      </c>
      <c r="S20" s="49"/>
      <c r="T20" s="150"/>
    </row>
    <row r="21" spans="2:20" ht="13.8">
      <c r="B21" s="55">
        <v>3</v>
      </c>
      <c r="C21" s="56"/>
      <c r="D21" s="90" t="s">
        <v>54</v>
      </c>
      <c r="E21" s="57"/>
      <c r="F21" s="58" t="s">
        <v>3</v>
      </c>
      <c r="G21" s="55" t="s">
        <v>4</v>
      </c>
      <c r="H21" s="59" t="s">
        <v>5</v>
      </c>
      <c r="I21" s="60" t="s">
        <v>6</v>
      </c>
      <c r="J21" s="54"/>
      <c r="K21" s="58" t="s">
        <v>3</v>
      </c>
      <c r="L21" s="55" t="s">
        <v>4</v>
      </c>
      <c r="M21" s="59" t="s">
        <v>5</v>
      </c>
      <c r="N21" s="60" t="s">
        <v>6</v>
      </c>
      <c r="O21" s="58" t="s">
        <v>7</v>
      </c>
      <c r="P21" s="62" t="s">
        <v>8</v>
      </c>
      <c r="Q21" s="61"/>
      <c r="R21" s="147" t="s">
        <v>9</v>
      </c>
      <c r="S21" s="49"/>
      <c r="T21" s="147" t="s">
        <v>39</v>
      </c>
    </row>
    <row r="22" spans="2:20" ht="13.8">
      <c r="B22" s="91" t="s">
        <v>81</v>
      </c>
      <c r="C22" s="49"/>
      <c r="D22" s="128" t="s">
        <v>55</v>
      </c>
      <c r="E22" s="63"/>
      <c r="F22" s="65">
        <v>1</v>
      </c>
      <c r="G22" s="66" t="s">
        <v>51</v>
      </c>
      <c r="H22" s="67">
        <v>50000</v>
      </c>
      <c r="I22" s="67">
        <f t="shared" si="3"/>
        <v>50000</v>
      </c>
      <c r="J22" s="64"/>
      <c r="K22" s="65">
        <v>1</v>
      </c>
      <c r="L22" s="66" t="s">
        <v>51</v>
      </c>
      <c r="M22" s="67">
        <v>50000</v>
      </c>
      <c r="N22" s="67">
        <f t="shared" si="1"/>
        <v>50000</v>
      </c>
      <c r="O22" s="69">
        <v>0</v>
      </c>
      <c r="P22" s="67">
        <f t="shared" si="2"/>
        <v>50000</v>
      </c>
      <c r="Q22" s="68"/>
      <c r="R22" s="148" t="s">
        <v>60</v>
      </c>
      <c r="S22" s="49"/>
      <c r="T22" s="149"/>
    </row>
    <row r="23" spans="2:20" ht="13.8">
      <c r="B23" s="91" t="s">
        <v>82</v>
      </c>
      <c r="C23" s="49"/>
      <c r="D23" s="128" t="s">
        <v>56</v>
      </c>
      <c r="E23" s="63"/>
      <c r="F23" s="65">
        <v>1</v>
      </c>
      <c r="G23" s="66" t="s">
        <v>51</v>
      </c>
      <c r="H23" s="67">
        <v>20000</v>
      </c>
      <c r="I23" s="67">
        <f t="shared" si="3"/>
        <v>20000</v>
      </c>
      <c r="J23" s="64"/>
      <c r="K23" s="65">
        <v>1</v>
      </c>
      <c r="L23" s="66" t="s">
        <v>51</v>
      </c>
      <c r="M23" s="67">
        <v>20000</v>
      </c>
      <c r="N23" s="67">
        <f t="shared" si="1"/>
        <v>20000</v>
      </c>
      <c r="O23" s="69">
        <v>0</v>
      </c>
      <c r="P23" s="67">
        <f t="shared" si="2"/>
        <v>20000</v>
      </c>
      <c r="Q23" s="68"/>
      <c r="R23" s="148" t="s">
        <v>60</v>
      </c>
      <c r="S23" s="49"/>
      <c r="T23" s="150"/>
    </row>
    <row r="24" spans="2:20" ht="13.8">
      <c r="B24" s="91" t="s">
        <v>83</v>
      </c>
      <c r="C24" s="49"/>
      <c r="D24" s="128" t="s">
        <v>57</v>
      </c>
      <c r="E24" s="63"/>
      <c r="F24" s="65">
        <v>4</v>
      </c>
      <c r="G24" s="66" t="s">
        <v>4</v>
      </c>
      <c r="H24" s="67">
        <v>28590</v>
      </c>
      <c r="I24" s="67">
        <f t="shared" si="3"/>
        <v>114360</v>
      </c>
      <c r="J24" s="64"/>
      <c r="K24" s="65">
        <v>4</v>
      </c>
      <c r="L24" s="66" t="s">
        <v>4</v>
      </c>
      <c r="M24" s="67">
        <v>28590</v>
      </c>
      <c r="N24" s="67">
        <f t="shared" si="1"/>
        <v>114360</v>
      </c>
      <c r="O24" s="69">
        <v>0</v>
      </c>
      <c r="P24" s="67">
        <f t="shared" si="2"/>
        <v>114360</v>
      </c>
      <c r="Q24" s="68"/>
      <c r="R24" s="148" t="s">
        <v>60</v>
      </c>
      <c r="S24" s="49"/>
      <c r="T24" s="149"/>
    </row>
    <row r="25" spans="2:20" ht="13.8" hidden="1">
      <c r="B25" s="91" t="s">
        <v>84</v>
      </c>
      <c r="C25" s="49"/>
      <c r="D25" s="128"/>
      <c r="E25" s="63"/>
      <c r="F25" s="65"/>
      <c r="G25" s="66"/>
      <c r="H25" s="67"/>
      <c r="I25" s="67">
        <f t="shared" si="3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 t="s">
        <v>85</v>
      </c>
      <c r="C26" s="87"/>
      <c r="D26" s="138"/>
      <c r="E26" s="139"/>
      <c r="F26" s="140"/>
      <c r="G26" s="141"/>
      <c r="H26" s="142"/>
      <c r="I26" s="142">
        <f t="shared" si="3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 t="s">
        <v>86</v>
      </c>
      <c r="C27" s="87"/>
      <c r="D27" s="138"/>
      <c r="E27" s="139"/>
      <c r="F27" s="140"/>
      <c r="G27" s="141"/>
      <c r="H27" s="142"/>
      <c r="I27" s="142">
        <f t="shared" si="3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 t="s">
        <v>87</v>
      </c>
      <c r="C28" s="87"/>
      <c r="D28" s="138"/>
      <c r="E28" s="139"/>
      <c r="F28" s="140"/>
      <c r="G28" s="141"/>
      <c r="H28" s="142"/>
      <c r="I28" s="142">
        <f t="shared" si="3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 t="s">
        <v>88</v>
      </c>
      <c r="C29" s="87"/>
      <c r="D29" s="138"/>
      <c r="E29" s="139"/>
      <c r="F29" s="140"/>
      <c r="G29" s="141"/>
      <c r="H29" s="142"/>
      <c r="I29" s="142">
        <f t="shared" si="3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 t="s">
        <v>89</v>
      </c>
      <c r="C30" s="87"/>
      <c r="D30" s="138"/>
      <c r="E30" s="139"/>
      <c r="F30" s="140"/>
      <c r="G30" s="141"/>
      <c r="H30" s="142"/>
      <c r="I30" s="142">
        <f t="shared" si="3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 t="s">
        <v>90</v>
      </c>
      <c r="C31" s="87"/>
      <c r="D31" s="138"/>
      <c r="E31" s="139"/>
      <c r="F31" s="140"/>
      <c r="G31" s="141"/>
      <c r="H31" s="142"/>
      <c r="I31" s="142">
        <f t="shared" si="3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 t="s">
        <v>91</v>
      </c>
      <c r="C32" s="87"/>
      <c r="D32" s="138"/>
      <c r="E32" s="139"/>
      <c r="F32" s="140"/>
      <c r="G32" s="141"/>
      <c r="H32" s="142"/>
      <c r="I32" s="142">
        <f t="shared" si="3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 t="s">
        <v>92</v>
      </c>
      <c r="C33" s="87"/>
      <c r="D33" s="138"/>
      <c r="E33" s="139"/>
      <c r="F33" s="140"/>
      <c r="G33" s="141"/>
      <c r="H33" s="142"/>
      <c r="I33" s="142">
        <f t="shared" si="3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 t="s">
        <v>93</v>
      </c>
      <c r="C34" s="87"/>
      <c r="D34" s="138"/>
      <c r="E34" s="139"/>
      <c r="F34" s="140"/>
      <c r="G34" s="141"/>
      <c r="H34" s="142"/>
      <c r="I34" s="142">
        <f t="shared" si="3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 t="s">
        <v>94</v>
      </c>
      <c r="C35" s="87"/>
      <c r="D35" s="138"/>
      <c r="E35" s="139"/>
      <c r="F35" s="140"/>
      <c r="G35" s="141"/>
      <c r="H35" s="142"/>
      <c r="I35" s="142">
        <f t="shared" si="3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 t="s">
        <v>95</v>
      </c>
      <c r="C36" s="87"/>
      <c r="D36" s="138"/>
      <c r="E36" s="139"/>
      <c r="F36" s="140"/>
      <c r="G36" s="141"/>
      <c r="H36" s="142"/>
      <c r="I36" s="142">
        <f t="shared" si="3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 t="s">
        <v>96</v>
      </c>
      <c r="C37" s="87"/>
      <c r="D37" s="138"/>
      <c r="E37" s="139"/>
      <c r="F37" s="140"/>
      <c r="G37" s="141"/>
      <c r="H37" s="142"/>
      <c r="I37" s="142">
        <f t="shared" si="3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 t="s">
        <v>97</v>
      </c>
      <c r="C38" s="87"/>
      <c r="D38" s="138"/>
      <c r="E38" s="139"/>
      <c r="F38" s="140"/>
      <c r="G38" s="141"/>
      <c r="H38" s="142"/>
      <c r="I38" s="142">
        <f t="shared" si="3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 t="s">
        <v>98</v>
      </c>
      <c r="C39" s="87"/>
      <c r="D39" s="138"/>
      <c r="E39" s="139"/>
      <c r="F39" s="140"/>
      <c r="G39" s="141"/>
      <c r="H39" s="142"/>
      <c r="I39" s="142">
        <f t="shared" si="3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 t="s">
        <v>99</v>
      </c>
      <c r="C40" s="87"/>
      <c r="D40" s="138"/>
      <c r="E40" s="139"/>
      <c r="F40" s="140"/>
      <c r="G40" s="141"/>
      <c r="H40" s="142"/>
      <c r="I40" s="142">
        <f t="shared" si="3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 t="s">
        <v>100</v>
      </c>
      <c r="C41" s="87"/>
      <c r="D41" s="138"/>
      <c r="E41" s="139"/>
      <c r="F41" s="140"/>
      <c r="G41" s="141"/>
      <c r="H41" s="142"/>
      <c r="I41" s="142">
        <f t="shared" si="3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 t="s">
        <v>101</v>
      </c>
      <c r="C42" s="87"/>
      <c r="D42" s="138"/>
      <c r="E42" s="139"/>
      <c r="F42" s="140"/>
      <c r="G42" s="141"/>
      <c r="H42" s="142"/>
      <c r="I42" s="142">
        <f t="shared" si="3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 t="s">
        <v>102</v>
      </c>
      <c r="C43" s="87"/>
      <c r="D43" s="138"/>
      <c r="E43" s="139"/>
      <c r="F43" s="140"/>
      <c r="G43" s="141"/>
      <c r="H43" s="142"/>
      <c r="I43" s="142">
        <f t="shared" si="3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 t="s">
        <v>103</v>
      </c>
      <c r="C44" s="87"/>
      <c r="D44" s="138"/>
      <c r="E44" s="139"/>
      <c r="F44" s="140"/>
      <c r="G44" s="141"/>
      <c r="H44" s="142"/>
      <c r="I44" s="142">
        <f t="shared" si="3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 t="s">
        <v>104</v>
      </c>
      <c r="C45" s="87"/>
      <c r="D45" s="138"/>
      <c r="E45" s="139"/>
      <c r="F45" s="140"/>
      <c r="G45" s="141"/>
      <c r="H45" s="142"/>
      <c r="I45" s="142">
        <f t="shared" si="3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 t="s">
        <v>105</v>
      </c>
      <c r="C46" s="87"/>
      <c r="D46" s="138"/>
      <c r="E46" s="139"/>
      <c r="F46" s="140"/>
      <c r="G46" s="141"/>
      <c r="H46" s="142"/>
      <c r="I46" s="142">
        <f t="shared" si="3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 t="s">
        <v>106</v>
      </c>
      <c r="C47" s="87"/>
      <c r="D47" s="138"/>
      <c r="E47" s="139"/>
      <c r="F47" s="140"/>
      <c r="G47" s="141"/>
      <c r="H47" s="142"/>
      <c r="I47" s="142">
        <f t="shared" si="3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 t="s">
        <v>107</v>
      </c>
      <c r="C48" s="49"/>
      <c r="D48" s="128"/>
      <c r="E48" s="63"/>
      <c r="F48" s="65"/>
      <c r="G48" s="66"/>
      <c r="H48" s="67"/>
      <c r="I48" s="67">
        <f t="shared" si="3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 t="s">
        <v>108</v>
      </c>
      <c r="C49" s="49"/>
      <c r="D49" s="128"/>
      <c r="E49" s="63"/>
      <c r="F49" s="65"/>
      <c r="G49" s="66"/>
      <c r="H49" s="67"/>
      <c r="I49" s="67">
        <f t="shared" si="3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 t="s">
        <v>109</v>
      </c>
      <c r="C50" s="49"/>
      <c r="D50" s="128"/>
      <c r="E50" s="63"/>
      <c r="F50" s="65"/>
      <c r="G50" s="66"/>
      <c r="H50" s="67"/>
      <c r="I50" s="67">
        <f t="shared" si="3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 t="s">
        <v>110</v>
      </c>
      <c r="C51" s="49"/>
      <c r="D51" s="128"/>
      <c r="E51" s="63"/>
      <c r="F51" s="65"/>
      <c r="G51" s="66"/>
      <c r="H51" s="67"/>
      <c r="I51" s="67">
        <f t="shared" si="3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 t="s">
        <v>111</v>
      </c>
      <c r="C52" s="49"/>
      <c r="D52" s="128"/>
      <c r="E52" s="63"/>
      <c r="F52" s="65"/>
      <c r="G52" s="66"/>
      <c r="H52" s="67"/>
      <c r="I52" s="67">
        <f t="shared" si="3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 t="s">
        <v>112</v>
      </c>
      <c r="C53" s="49"/>
      <c r="D53" s="128"/>
      <c r="E53" s="63"/>
      <c r="F53" s="65"/>
      <c r="G53" s="66"/>
      <c r="H53" s="67"/>
      <c r="I53" s="67">
        <f t="shared" si="3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 t="s">
        <v>113</v>
      </c>
      <c r="C54" s="49"/>
      <c r="D54" s="128"/>
      <c r="E54" s="63"/>
      <c r="F54" s="65"/>
      <c r="G54" s="66"/>
      <c r="H54" s="67"/>
      <c r="I54" s="67">
        <f t="shared" si="3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 t="s">
        <v>114</v>
      </c>
      <c r="C55" s="49"/>
      <c r="D55" s="128"/>
      <c r="E55" s="63"/>
      <c r="F55" s="65"/>
      <c r="G55" s="66"/>
      <c r="H55" s="67"/>
      <c r="I55" s="67">
        <f t="shared" si="3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 t="s">
        <v>115</v>
      </c>
      <c r="C56" s="49"/>
      <c r="D56" s="128"/>
      <c r="E56" s="63"/>
      <c r="F56" s="65"/>
      <c r="G56" s="66"/>
      <c r="H56" s="67"/>
      <c r="I56" s="67">
        <f t="shared" si="3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 t="s">
        <v>116</v>
      </c>
      <c r="C57" s="49"/>
      <c r="D57" s="135"/>
      <c r="E57" s="63"/>
      <c r="F57" s="65"/>
      <c r="G57" s="66"/>
      <c r="H57" s="67"/>
      <c r="I57" s="67">
        <f t="shared" si="3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 t="s">
        <v>117</v>
      </c>
      <c r="C58" s="49"/>
      <c r="D58" s="128"/>
      <c r="E58" s="63"/>
      <c r="F58" s="65"/>
      <c r="G58" s="66"/>
      <c r="H58" s="67"/>
      <c r="I58" s="67">
        <f t="shared" si="3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 t="s">
        <v>118</v>
      </c>
      <c r="C59" s="49"/>
      <c r="D59" s="128"/>
      <c r="E59" s="63"/>
      <c r="F59" s="65"/>
      <c r="G59" s="66"/>
      <c r="H59" s="67"/>
      <c r="I59" s="67">
        <f t="shared" si="3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 t="s">
        <v>119</v>
      </c>
      <c r="C60" s="49"/>
      <c r="D60" s="128"/>
      <c r="E60" s="63"/>
      <c r="F60" s="65"/>
      <c r="G60" s="66"/>
      <c r="H60" s="67"/>
      <c r="I60" s="67">
        <f t="shared" si="3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 t="s">
        <v>120</v>
      </c>
      <c r="C61" s="49"/>
      <c r="D61" s="128"/>
      <c r="E61" s="63"/>
      <c r="F61" s="65"/>
      <c r="G61" s="66"/>
      <c r="H61" s="67"/>
      <c r="I61" s="67">
        <f t="shared" si="3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 t="s">
        <v>121</v>
      </c>
      <c r="C62" s="49"/>
      <c r="D62" s="128"/>
      <c r="E62" s="63"/>
      <c r="F62" s="65"/>
      <c r="G62" s="66"/>
      <c r="H62" s="67"/>
      <c r="I62" s="67">
        <f t="shared" si="3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 t="s">
        <v>122</v>
      </c>
      <c r="C63" s="49"/>
      <c r="D63" s="128"/>
      <c r="E63" s="63"/>
      <c r="F63" s="65"/>
      <c r="G63" s="66"/>
      <c r="H63" s="67"/>
      <c r="I63" s="67">
        <f t="shared" si="3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 t="s">
        <v>123</v>
      </c>
      <c r="C64" s="49"/>
      <c r="D64" s="128"/>
      <c r="E64" s="63"/>
      <c r="F64" s="65"/>
      <c r="G64" s="66"/>
      <c r="H64" s="67"/>
      <c r="I64" s="67">
        <f t="shared" si="3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 t="s">
        <v>124</v>
      </c>
      <c r="C65" s="49"/>
      <c r="D65" s="128"/>
      <c r="E65" s="63"/>
      <c r="F65" s="65"/>
      <c r="G65" s="66"/>
      <c r="H65" s="67"/>
      <c r="I65" s="67">
        <f t="shared" si="3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 t="s">
        <v>125</v>
      </c>
      <c r="C66" s="49"/>
      <c r="D66" s="128"/>
      <c r="E66" s="63"/>
      <c r="F66" s="65"/>
      <c r="G66" s="66"/>
      <c r="H66" s="67"/>
      <c r="I66" s="67">
        <f t="shared" si="3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 t="s">
        <v>126</v>
      </c>
      <c r="C67" s="49"/>
      <c r="D67" s="128"/>
      <c r="E67" s="63"/>
      <c r="F67" s="65"/>
      <c r="G67" s="66"/>
      <c r="H67" s="67"/>
      <c r="I67" s="67">
        <f t="shared" si="3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75" t="s">
        <v>37</v>
      </c>
      <c r="G69" s="176"/>
      <c r="H69" s="176"/>
      <c r="I69" s="93">
        <f>SUM(I7:I67)</f>
        <v>7270187.4988000002</v>
      </c>
      <c r="J69" s="64"/>
      <c r="K69" s="175" t="s">
        <v>11</v>
      </c>
      <c r="L69" s="176"/>
      <c r="M69" s="176"/>
      <c r="N69" s="176"/>
      <c r="O69" s="176"/>
      <c r="P69" s="94">
        <f>SUM(P6:P67)</f>
        <v>4864398.9524000008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77" t="s">
        <v>47</v>
      </c>
      <c r="G70" s="178"/>
      <c r="H70" s="178"/>
      <c r="I70" s="96">
        <f>I69*0.21</f>
        <v>1526739.3747479999</v>
      </c>
      <c r="J70" s="64"/>
      <c r="K70" s="136"/>
      <c r="L70" s="137"/>
      <c r="M70" s="179" t="s">
        <v>47</v>
      </c>
      <c r="N70" s="179"/>
      <c r="O70" s="179"/>
      <c r="P70" s="97">
        <f>P69*0.21</f>
        <v>1021523.7800040002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80" t="s">
        <v>12</v>
      </c>
      <c r="G71" s="179"/>
      <c r="H71" s="179"/>
      <c r="I71" s="96">
        <f>SUM(I69+I70)</f>
        <v>8796926.8735480011</v>
      </c>
      <c r="J71" s="64"/>
      <c r="K71" s="180" t="s">
        <v>12</v>
      </c>
      <c r="L71" s="179"/>
      <c r="M71" s="179"/>
      <c r="N71" s="179"/>
      <c r="O71" s="179"/>
      <c r="P71" s="97">
        <f>SUM(P69+P70)</f>
        <v>5885922.7324040011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81" t="s">
        <v>33</v>
      </c>
      <c r="H72" s="181"/>
      <c r="I72" s="99">
        <f>I71*19%</f>
        <v>1671416.1059741203</v>
      </c>
      <c r="J72" s="73"/>
      <c r="K72" s="182" t="s">
        <v>34</v>
      </c>
      <c r="L72" s="181"/>
      <c r="M72" s="181"/>
      <c r="N72" s="181"/>
      <c r="O72" s="181"/>
      <c r="P72" s="100">
        <f>P71*19%</f>
        <v>1118325.3191567601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83" t="s">
        <v>35</v>
      </c>
      <c r="H73" s="183"/>
      <c r="I73" s="102">
        <f>+I71+I72</f>
        <v>10468342.979522122</v>
      </c>
      <c r="J73" s="64"/>
      <c r="K73" s="184" t="s">
        <v>13</v>
      </c>
      <c r="L73" s="183"/>
      <c r="M73" s="183"/>
      <c r="N73" s="183"/>
      <c r="O73" s="183"/>
      <c r="P73" s="106">
        <f>SUM(P71:P72)</f>
        <v>7004248.0515607614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85"/>
      <c r="G75" s="186"/>
      <c r="H75" s="186"/>
      <c r="I75" s="105"/>
      <c r="J75" s="64"/>
      <c r="K75" s="185"/>
      <c r="L75" s="186"/>
      <c r="M75" s="186"/>
      <c r="N75" s="186"/>
      <c r="O75" s="186"/>
      <c r="P75" s="76"/>
      <c r="Q75" s="76"/>
      <c r="R75" s="105"/>
      <c r="S75" s="49"/>
      <c r="T75" s="49"/>
    </row>
    <row r="76" spans="2:20">
      <c r="B76" s="174"/>
      <c r="C76" s="174"/>
      <c r="D76" s="174"/>
      <c r="E76" s="174"/>
      <c r="F76" s="174"/>
      <c r="G76" s="174"/>
      <c r="H76" s="174"/>
    </row>
    <row r="77" spans="2:20">
      <c r="B77" s="174"/>
      <c r="C77" s="174"/>
      <c r="D77" s="174"/>
      <c r="E77" s="174"/>
      <c r="F77" s="174"/>
      <c r="G77" s="174"/>
      <c r="H77" s="174"/>
      <c r="I77" s="164"/>
    </row>
  </sheetData>
  <mergeCells count="15">
    <mergeCell ref="F3:I3"/>
    <mergeCell ref="K3:P3"/>
    <mergeCell ref="B76:H77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N7" sqref="N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4.6640625" style="111" bestFit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4.4414062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9" t="s">
        <v>14</v>
      </c>
      <c r="E4" s="189"/>
      <c r="F4" s="189"/>
      <c r="G4" s="195" t="s">
        <v>15</v>
      </c>
      <c r="H4" s="196"/>
      <c r="I4" s="196"/>
      <c r="J4" s="196"/>
      <c r="K4" s="196"/>
      <c r="L4" s="196"/>
      <c r="M4" s="197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4" t="s">
        <v>36</v>
      </c>
      <c r="E24" s="194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7" t="s">
        <v>30</v>
      </c>
      <c r="E27" s="188"/>
      <c r="F27" s="44">
        <f>'Daños Edificio'!I73</f>
        <v>10468342.979522122</v>
      </c>
      <c r="J27" s="187" t="s">
        <v>30</v>
      </c>
      <c r="K27" s="188"/>
      <c r="L27" s="44">
        <f>'Daños Edificio'!P73</f>
        <v>7004248.0515607614</v>
      </c>
    </row>
    <row r="28" spans="1:13" ht="15">
      <c r="D28" s="190" t="s">
        <v>31</v>
      </c>
      <c r="E28" s="191"/>
      <c r="F28" s="45">
        <f>F24</f>
        <v>0</v>
      </c>
      <c r="J28" s="190" t="s">
        <v>31</v>
      </c>
      <c r="K28" s="191"/>
      <c r="L28" s="45">
        <f>K24</f>
        <v>0</v>
      </c>
    </row>
    <row r="29" spans="1:13" ht="15.6">
      <c r="D29" s="192" t="s">
        <v>32</v>
      </c>
      <c r="E29" s="193"/>
      <c r="F29" s="46">
        <f>SUM(F27:F28)</f>
        <v>10468342.979522122</v>
      </c>
      <c r="J29" s="192" t="s">
        <v>32</v>
      </c>
      <c r="K29" s="193"/>
      <c r="L29" s="46">
        <f>SUM(L27:L28)</f>
        <v>7004248.0515607614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2024-11-22T13:06:07Z</dcterms:modified>
</cp:coreProperties>
</file>