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50/"/>
    </mc:Choice>
  </mc:AlternateContent>
  <xr:revisionPtr revIDLastSave="5" documentId="8_{561DE56A-0073-4624-9432-D0890250A477}" xr6:coauthVersionLast="47" xr6:coauthVersionMax="47" xr10:uidLastSave="{9241D2A3-A83D-478D-8304-091062DE0692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P7" i="1" s="1"/>
  <c r="N8" i="1"/>
  <c r="P8" i="1" s="1"/>
  <c r="N9" i="1"/>
  <c r="P9" i="1" s="1"/>
  <c r="I7" i="1"/>
  <c r="I8" i="1"/>
  <c r="I9" i="1"/>
  <c r="I11" i="1"/>
  <c r="N11" i="1"/>
  <c r="P11" i="1" s="1"/>
  <c r="I12" i="1"/>
  <c r="N12" i="1"/>
  <c r="P12" i="1" s="1"/>
  <c r="I13" i="1"/>
  <c r="N13" i="1"/>
  <c r="P13" i="1" s="1"/>
  <c r="I14" i="1"/>
  <c r="N14" i="1"/>
  <c r="P14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/>
  <c r="I21" i="1"/>
  <c r="N21" i="1"/>
  <c r="P21" i="1" s="1"/>
  <c r="I22" i="1"/>
  <c r="N22" i="1"/>
  <c r="P22" i="1" s="1"/>
  <c r="I23" i="1"/>
  <c r="N23" i="1"/>
  <c r="P23" i="1" s="1"/>
  <c r="I24" i="1"/>
  <c r="N24" i="1"/>
  <c r="P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/>
  <c r="I31" i="1"/>
  <c r="N31" i="1"/>
  <c r="P31" i="1" s="1"/>
  <c r="I32" i="1"/>
  <c r="N32" i="1"/>
  <c r="P32" i="1" s="1"/>
  <c r="I33" i="1"/>
  <c r="N33" i="1"/>
  <c r="P33" i="1" s="1"/>
  <c r="I34" i="1"/>
  <c r="N34" i="1"/>
  <c r="P34" i="1"/>
  <c r="I35" i="1"/>
  <c r="N35" i="1"/>
  <c r="P35" i="1" s="1"/>
  <c r="I36" i="1"/>
  <c r="N36" i="1"/>
  <c r="P36" i="1"/>
  <c r="I37" i="1"/>
  <c r="N37" i="1"/>
  <c r="P37" i="1" s="1"/>
  <c r="I38" i="1"/>
  <c r="N38" i="1"/>
  <c r="P38" i="1" s="1"/>
  <c r="I39" i="1"/>
  <c r="N39" i="1"/>
  <c r="P39" i="1" s="1"/>
  <c r="I40" i="1"/>
  <c r="N40" i="1"/>
  <c r="P40" i="1"/>
  <c r="I41" i="1"/>
  <c r="N41" i="1"/>
  <c r="P41" i="1" s="1"/>
  <c r="I42" i="1"/>
  <c r="N42" i="1"/>
  <c r="P42" i="1"/>
  <c r="I43" i="1"/>
  <c r="N43" i="1"/>
  <c r="P43" i="1" s="1"/>
  <c r="I44" i="1"/>
  <c r="N44" i="1"/>
  <c r="P44" i="1"/>
  <c r="I45" i="1"/>
  <c r="N45" i="1"/>
  <c r="P45" i="1" s="1"/>
  <c r="I46" i="1"/>
  <c r="N46" i="1"/>
  <c r="P46" i="1"/>
  <c r="I47" i="1"/>
  <c r="N47" i="1"/>
  <c r="P47" i="1" s="1"/>
  <c r="I48" i="1"/>
  <c r="N48" i="1"/>
  <c r="P48" i="1"/>
  <c r="I49" i="1"/>
  <c r="N49" i="1"/>
  <c r="P49" i="1" s="1"/>
  <c r="I50" i="1"/>
  <c r="N50" i="1"/>
  <c r="P50" i="1"/>
  <c r="I51" i="1"/>
  <c r="N51" i="1"/>
  <c r="P51" i="1" s="1"/>
  <c r="I52" i="1"/>
  <c r="N52" i="1"/>
  <c r="P52" i="1"/>
  <c r="I53" i="1"/>
  <c r="N53" i="1"/>
  <c r="P53" i="1" s="1"/>
  <c r="I54" i="1"/>
  <c r="N54" i="1"/>
  <c r="P54" i="1" s="1"/>
  <c r="I55" i="1"/>
  <c r="N55" i="1"/>
  <c r="P55" i="1" s="1"/>
  <c r="I56" i="1"/>
  <c r="N56" i="1"/>
  <c r="P56" i="1"/>
  <c r="I57" i="1"/>
  <c r="N57" i="1"/>
  <c r="P57" i="1" s="1"/>
  <c r="I58" i="1"/>
  <c r="N58" i="1"/>
  <c r="P58" i="1"/>
  <c r="I59" i="1"/>
  <c r="N59" i="1"/>
  <c r="P59" i="1" s="1"/>
  <c r="I60" i="1"/>
  <c r="N60" i="1"/>
  <c r="P60" i="1"/>
  <c r="I61" i="1"/>
  <c r="N61" i="1"/>
  <c r="P61" i="1" s="1"/>
  <c r="I62" i="1"/>
  <c r="N62" i="1"/>
  <c r="P62" i="1"/>
  <c r="I63" i="1"/>
  <c r="N63" i="1"/>
  <c r="P63" i="1" s="1"/>
  <c r="I64" i="1"/>
  <c r="N64" i="1"/>
  <c r="P64" i="1" s="1"/>
  <c r="I65" i="1"/>
  <c r="N65" i="1"/>
  <c r="P65" i="1" s="1"/>
  <c r="I66" i="1"/>
  <c r="N66" i="1"/>
  <c r="P66" i="1"/>
  <c r="I67" i="1"/>
  <c r="N67" i="1"/>
  <c r="P67" i="1" s="1"/>
  <c r="I69" i="1" l="1"/>
  <c r="I71" i="1" s="1"/>
  <c r="I73" i="1" s="1"/>
  <c r="F27" i="3" s="1"/>
  <c r="I72" i="1"/>
  <c r="P69" i="1"/>
  <c r="P71" i="1" s="1"/>
  <c r="P73" i="1" s="1"/>
  <c r="L27" i="3" s="1"/>
  <c r="P72" i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<sst xmlns="http://schemas.openxmlformats.org/spreadsheetml/2006/main" count="107" uniqueCount="70">
  <si>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</si>
  <si>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</si>
  <si>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</si>
  <si>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</si>
  <si>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</si>
  <si>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</si>
  <si>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</si>
  <si>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</si>
  <si>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</si>
  <si>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</si>
  <si>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</si>
  <si>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</si>
  <si>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</si>
  <si>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</si>
  <si>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</si>
  <si>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</si>
  <si>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</si>
  <si>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</si>
  <si>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</si>
  <si>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</si>
  <si>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</si>
  <si>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</si>
  <si>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</si>
  <si>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</si>
  <si>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</si>
  <si>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</si>
  <si>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</si>
  <si>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</si>
  <si>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</si>
  <si>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</si>
  <si>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</si>
  <si>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</si>
  <si>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</si>
  <si>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</si>
  <si>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</si>
  <si>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</si>
  <si>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</si>
  <si>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</si>
  <si>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</si>
  <si>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</si>
  <si>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</si>
  <si>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Ceramica Entrada</t>
  </si>
  <si>
    <t>Preparación de base</t>
  </si>
  <si>
    <t>Prov e Instalación de cerámica</t>
  </si>
  <si>
    <t>m2</t>
  </si>
  <si>
    <t>Prov. e instalacipon puerta de acceso</t>
  </si>
  <si>
    <t>gl</t>
  </si>
  <si>
    <t>https://www.paris.cl/comoda-polux-wengue-8c-603731999.html?gad_source=1&amp;gclid=EAIaIQobChMIuoLVhcyTiQMVRKBaBR0vrA43EAQYByABEgKP5fD_BwE&amp;gclsrc=aw.ds</t>
  </si>
  <si>
    <t>Cómoda Polux Wengue 8C</t>
  </si>
  <si>
    <t>Acorde al Mercado</t>
  </si>
  <si>
    <t>Closet 6 puertas 2 cajones nogal</t>
  </si>
  <si>
    <t>https://www.sodimac.cl/sodimac-cl/articulo/122089327/Closet-6-puertas-2-cajones-nogal/122089328?kid=goosho_373415&amp;shop=googleShopping&amp;gad_source=1&amp;gclid=EAIaIQobChMI_MqLy8yTiQMVGmJIAB3sWw4ZEAQYBCABEgKacvD_BwE</t>
  </si>
  <si>
    <t>Muros y Pintura</t>
  </si>
  <si>
    <t>Aplicación de pasta muro</t>
  </si>
  <si>
    <t xml:space="preserve">Lijado </t>
  </si>
  <si>
    <t>Aplicación de pintura</t>
  </si>
  <si>
    <t>Prov de materiales a utilizar</t>
  </si>
  <si>
    <t>1.1</t>
  </si>
  <si>
    <t>1.2</t>
  </si>
  <si>
    <t>1.3</t>
  </si>
  <si>
    <t>2.1</t>
  </si>
  <si>
    <t>2.2</t>
  </si>
  <si>
    <t>2.3</t>
  </si>
  <si>
    <t>2.4</t>
  </si>
  <si>
    <t>2.5</t>
  </si>
  <si>
    <t xml:space="preserve">Maquina helados soft </t>
  </si>
  <si>
    <t>https://arevalo.cl/producto/maquina-helados-soft-bql-35/</t>
  </si>
  <si>
    <t>Sra. Carmen Rosa Mora Muñoz</t>
  </si>
  <si>
    <t>Santa Marta N°788, Lo Prado</t>
  </si>
  <si>
    <t>Acorde a gastos de reparación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</si>
</sst>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29</xdr:row>
      <xdr:rowOff>144780</xdr:rowOff>
    </xdr:from>
    <xdr:to>
      <xdr:col>11</xdr:col>
      <xdr:colOff>1311420</xdr:colOff>
      <xdr:row>53</xdr:row>
      <xdr:rowOff>165199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E6DDCF-4287-B7F6-46A8-217957625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5082540"/>
          <a:ext cx="9000000" cy="404377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11</xdr:col>
      <xdr:colOff>1326660</xdr:colOff>
      <xdr:row>78</xdr:row>
      <xdr:rowOff>35213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454DE7-F129-42BB-E277-F1993FD2C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296400"/>
          <a:ext cx="9000000" cy="389093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79</xdr:row>
      <xdr:rowOff>1</xdr:rowOff>
    </xdr:from>
    <xdr:to>
      <xdr:col>11</xdr:col>
      <xdr:colOff>1326660</xdr:colOff>
      <xdr:row>109</xdr:row>
      <xdr:rowOff>147230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0D5657C-FC66-590C-19BE-4812B579C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3319761"/>
          <a:ext cx="9000000" cy="51764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2</xdr:col>
      <xdr:colOff>3105631</xdr:colOff>
      <xdr:row>124</xdr:row>
      <xdr:rowOff>44149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3AF6530-4D12-2C39-C071-457983012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6337280"/>
          <a:ext cx="3448531" cy="2391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7"/>
  <sheetViews>
    <sheetView showGridLines="0" zoomScale="85" zoomScaleNormal="85" workbookViewId="0">
      <selection activeCell="T74" sqref="T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3" t="s">
        <v>0</v>
      </c>
      <c r="G3" s="164"/>
      <c r="H3" s="164"/>
      <c r="I3" s="165"/>
      <c r="J3" s="52"/>
      <c r="K3" s="166" t="s">
        <v>1</v>
      </c>
      <c r="L3" s="166"/>
      <c r="M3" s="167"/>
      <c r="N3" s="167"/>
      <c r="O3" s="167"/>
      <c r="P3" s="16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57</v>
      </c>
      <c r="C7" s="49"/>
      <c r="D7" s="135" t="s">
        <v>42</v>
      </c>
      <c r="E7" s="63"/>
      <c r="F7" s="65">
        <v>4</v>
      </c>
      <c r="G7" s="66" t="s">
        <v>44</v>
      </c>
      <c r="H7" s="67">
        <v>3200</v>
      </c>
      <c r="I7" s="67">
        <f t="shared" ref="I7:I67" si="0">+F7*H7</f>
        <v>12800</v>
      </c>
      <c r="J7" s="64"/>
      <c r="K7" s="65">
        <v>4</v>
      </c>
      <c r="L7" s="66" t="s">
        <v>44</v>
      </c>
      <c r="M7" s="67">
        <v>3200</v>
      </c>
      <c r="N7" s="67">
        <f t="shared" ref="N7:N67" si="1">+K7*M7</f>
        <v>12800</v>
      </c>
      <c r="O7" s="69">
        <v>0</v>
      </c>
      <c r="P7" s="67">
        <f t="shared" ref="P7:P67" si="2">+(-N7*O7)+N7</f>
        <v>12800</v>
      </c>
      <c r="Q7" s="68"/>
      <c r="R7" s="148"/>
      <c r="S7" s="49"/>
      <c r="T7" s="149"/>
    </row>
    <row r="8" spans="2:20" ht="13.8">
      <c r="B8" s="91" t="s">
        <v>58</v>
      </c>
      <c r="C8" s="49"/>
      <c r="D8" s="135" t="s">
        <v>43</v>
      </c>
      <c r="E8" s="63"/>
      <c r="F8" s="65">
        <v>4</v>
      </c>
      <c r="G8" s="66" t="s">
        <v>44</v>
      </c>
      <c r="H8" s="67">
        <v>10900</v>
      </c>
      <c r="I8" s="67">
        <f t="shared" si="0"/>
        <v>43600</v>
      </c>
      <c r="J8" s="64"/>
      <c r="K8" s="65">
        <v>4</v>
      </c>
      <c r="L8" s="66" t="s">
        <v>44</v>
      </c>
      <c r="M8" s="67">
        <v>10900</v>
      </c>
      <c r="N8" s="67">
        <f t="shared" si="1"/>
        <v>43600</v>
      </c>
      <c r="O8" s="69">
        <v>0</v>
      </c>
      <c r="P8" s="67">
        <f t="shared" si="2"/>
        <v>43600</v>
      </c>
      <c r="Q8" s="68"/>
      <c r="R8" s="148"/>
      <c r="S8" s="49"/>
      <c r="T8" s="149"/>
    </row>
    <row r="9" spans="2:20" ht="13.8">
      <c r="B9" s="91" t="s">
        <v>59</v>
      </c>
      <c r="C9" s="49"/>
      <c r="D9" s="135" t="s">
        <v>45</v>
      </c>
      <c r="E9" s="63"/>
      <c r="F9" s="65">
        <v>1</v>
      </c>
      <c r="G9" s="66" t="s">
        <v>46</v>
      </c>
      <c r="H9" s="67">
        <v>120000</v>
      </c>
      <c r="I9" s="67">
        <f t="shared" si="0"/>
        <v>120000</v>
      </c>
      <c r="J9" s="64"/>
      <c r="K9" s="65">
        <v>1</v>
      </c>
      <c r="L9" s="66" t="s">
        <v>46</v>
      </c>
      <c r="M9" s="67">
        <v>120000</v>
      </c>
      <c r="N9" s="67">
        <f t="shared" si="1"/>
        <v>120000</v>
      </c>
      <c r="O9" s="69">
        <v>0</v>
      </c>
      <c r="P9" s="67">
        <f t="shared" si="2"/>
        <v>120000</v>
      </c>
      <c r="Q9" s="68"/>
      <c r="R9" s="148"/>
      <c r="S9" s="49"/>
      <c r="T9" s="149"/>
    </row>
    <row r="10" spans="2:20" ht="13.8">
      <c r="B10" s="55">
        <v>2</v>
      </c>
      <c r="C10" s="56"/>
      <c r="D10" s="90" t="s">
        <v>52</v>
      </c>
      <c r="E10" s="57"/>
      <c r="F10" s="58" t="s">
        <v>3</v>
      </c>
      <c r="G10" s="55" t="s">
        <v>4</v>
      </c>
      <c r="H10" s="59" t="s">
        <v>5</v>
      </c>
      <c r="I10" s="60" t="s">
        <v>6</v>
      </c>
      <c r="J10" s="54"/>
      <c r="K10" s="58" t="s">
        <v>3</v>
      </c>
      <c r="L10" s="55" t="s">
        <v>4</v>
      </c>
      <c r="M10" s="59" t="s">
        <v>5</v>
      </c>
      <c r="N10" s="60" t="s">
        <v>6</v>
      </c>
      <c r="O10" s="58" t="s">
        <v>7</v>
      </c>
      <c r="P10" s="62" t="s">
        <v>8</v>
      </c>
      <c r="Q10" s="61"/>
      <c r="R10" s="147" t="s">
        <v>9</v>
      </c>
      <c r="S10" s="49"/>
      <c r="T10" s="147" t="s">
        <v>40</v>
      </c>
    </row>
    <row r="11" spans="2:20" ht="13.8">
      <c r="B11" s="91" t="s">
        <v>60</v>
      </c>
      <c r="C11" s="49"/>
      <c r="D11" s="128" t="s">
        <v>42</v>
      </c>
      <c r="E11" s="63"/>
      <c r="F11" s="65"/>
      <c r="G11" s="66"/>
      <c r="H11" s="67"/>
      <c r="I11" s="67">
        <f t="shared" si="0"/>
        <v>0</v>
      </c>
      <c r="J11" s="64"/>
      <c r="K11" s="65">
        <v>10</v>
      </c>
      <c r="L11" s="66" t="s">
        <v>44</v>
      </c>
      <c r="M11" s="67">
        <v>3500</v>
      </c>
      <c r="N11" s="67">
        <f t="shared" si="1"/>
        <v>35000</v>
      </c>
      <c r="O11" s="69">
        <v>0</v>
      </c>
      <c r="P11" s="67">
        <f t="shared" si="2"/>
        <v>35000</v>
      </c>
      <c r="Q11" s="68"/>
      <c r="R11" s="148"/>
      <c r="S11" s="49"/>
      <c r="T11" s="149"/>
    </row>
    <row r="12" spans="2:20" ht="13.8">
      <c r="B12" s="91" t="s">
        <v>61</v>
      </c>
      <c r="C12" s="49"/>
      <c r="D12" s="135" t="s">
        <v>53</v>
      </c>
      <c r="E12" s="63"/>
      <c r="F12" s="65"/>
      <c r="G12" s="66"/>
      <c r="H12" s="67"/>
      <c r="I12" s="67">
        <f t="shared" si="0"/>
        <v>0</v>
      </c>
      <c r="J12" s="64"/>
      <c r="K12" s="65">
        <v>10</v>
      </c>
      <c r="L12" s="66" t="s">
        <v>44</v>
      </c>
      <c r="M12" s="67">
        <v>3200</v>
      </c>
      <c r="N12" s="67">
        <f t="shared" si="1"/>
        <v>32000</v>
      </c>
      <c r="O12" s="69">
        <v>0</v>
      </c>
      <c r="P12" s="67">
        <f t="shared" si="2"/>
        <v>32000</v>
      </c>
      <c r="Q12" s="68"/>
      <c r="R12" s="148"/>
      <c r="S12" s="49"/>
      <c r="T12" s="149"/>
    </row>
    <row r="13" spans="2:20" ht="13.8">
      <c r="B13" s="91" t="s">
        <v>62</v>
      </c>
      <c r="C13" s="49"/>
      <c r="D13" s="135" t="s">
        <v>54</v>
      </c>
      <c r="E13" s="63"/>
      <c r="F13" s="65"/>
      <c r="G13" s="66"/>
      <c r="H13" s="67"/>
      <c r="I13" s="67">
        <f t="shared" si="0"/>
        <v>0</v>
      </c>
      <c r="J13" s="64"/>
      <c r="K13" s="65">
        <v>10</v>
      </c>
      <c r="L13" s="66" t="s">
        <v>44</v>
      </c>
      <c r="M13" s="67">
        <v>1900</v>
      </c>
      <c r="N13" s="67">
        <f t="shared" si="1"/>
        <v>19000</v>
      </c>
      <c r="O13" s="69">
        <v>0</v>
      </c>
      <c r="P13" s="67">
        <f t="shared" si="2"/>
        <v>19000</v>
      </c>
      <c r="Q13" s="68"/>
      <c r="R13" s="148"/>
      <c r="S13" s="49"/>
      <c r="T13" s="150"/>
    </row>
    <row r="14" spans="2:20" ht="13.8">
      <c r="B14" s="91" t="s">
        <v>63</v>
      </c>
      <c r="C14" s="49"/>
      <c r="D14" s="128" t="s">
        <v>55</v>
      </c>
      <c r="E14" s="63"/>
      <c r="F14" s="65"/>
      <c r="G14" s="66"/>
      <c r="H14" s="67"/>
      <c r="I14" s="67">
        <f t="shared" si="0"/>
        <v>0</v>
      </c>
      <c r="J14" s="64"/>
      <c r="K14" s="65">
        <v>10</v>
      </c>
      <c r="L14" s="66" t="s">
        <v>44</v>
      </c>
      <c r="M14" s="67">
        <v>7500</v>
      </c>
      <c r="N14" s="67">
        <f t="shared" si="1"/>
        <v>75000</v>
      </c>
      <c r="O14" s="69">
        <v>0</v>
      </c>
      <c r="P14" s="67">
        <f t="shared" si="2"/>
        <v>75000</v>
      </c>
      <c r="Q14" s="68"/>
      <c r="R14" s="151"/>
      <c r="S14" s="49"/>
      <c r="T14" s="150"/>
    </row>
    <row r="15" spans="2:20" ht="13.8">
      <c r="B15" s="91" t="s">
        <v>64</v>
      </c>
      <c r="C15" s="49"/>
      <c r="D15" s="128" t="s">
        <v>56</v>
      </c>
      <c r="E15" s="63"/>
      <c r="F15" s="65"/>
      <c r="G15" s="66"/>
      <c r="H15" s="67"/>
      <c r="I15" s="67">
        <f t="shared" si="0"/>
        <v>0</v>
      </c>
      <c r="J15" s="64"/>
      <c r="K15" s="65">
        <v>1</v>
      </c>
      <c r="L15" s="66" t="s">
        <v>46</v>
      </c>
      <c r="M15" s="67">
        <v>75000</v>
      </c>
      <c r="N15" s="67">
        <f t="shared" si="1"/>
        <v>75000</v>
      </c>
      <c r="O15" s="69">
        <v>0</v>
      </c>
      <c r="P15" s="67">
        <f t="shared" si="2"/>
        <v>75000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9" t="s">
        <v>37</v>
      </c>
      <c r="G69" s="170"/>
      <c r="H69" s="170"/>
      <c r="I69" s="93">
        <f>SUM(I7:I67)</f>
        <v>176400</v>
      </c>
      <c r="J69" s="64"/>
      <c r="K69" s="169" t="s">
        <v>11</v>
      </c>
      <c r="L69" s="170"/>
      <c r="M69" s="170"/>
      <c r="N69" s="170"/>
      <c r="O69" s="170"/>
      <c r="P69" s="94">
        <f>SUM(P6:P67)</f>
        <v>412400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71" t="s">
        <v>38</v>
      </c>
      <c r="G70" s="172"/>
      <c r="H70" s="172"/>
      <c r="I70" s="96">
        <v>0</v>
      </c>
      <c r="J70" s="64"/>
      <c r="K70" s="136"/>
      <c r="L70" s="137"/>
      <c r="M70" s="173" t="s">
        <v>38</v>
      </c>
      <c r="N70" s="173"/>
      <c r="O70" s="173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4" t="s">
        <v>12</v>
      </c>
      <c r="G71" s="173"/>
      <c r="H71" s="173"/>
      <c r="I71" s="96">
        <f>SUM(I69+I70)</f>
        <v>176400</v>
      </c>
      <c r="J71" s="64"/>
      <c r="K71" s="174" t="s">
        <v>12</v>
      </c>
      <c r="L71" s="173"/>
      <c r="M71" s="173"/>
      <c r="N71" s="173"/>
      <c r="O71" s="173"/>
      <c r="P71" s="97">
        <f>SUM(P69+P70)</f>
        <v>412400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75" t="s">
        <v>33</v>
      </c>
      <c r="H72" s="175"/>
      <c r="I72" s="99">
        <f>I7*19%</f>
        <v>2432</v>
      </c>
      <c r="J72" s="73"/>
      <c r="K72" s="176" t="s">
        <v>34</v>
      </c>
      <c r="L72" s="175"/>
      <c r="M72" s="175"/>
      <c r="N72" s="175"/>
      <c r="O72" s="175"/>
      <c r="P72" s="100">
        <f>P7*19%</f>
        <v>2432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77" t="s">
        <v>35</v>
      </c>
      <c r="H73" s="177"/>
      <c r="I73" s="102">
        <f>+I71+I72</f>
        <v>178832</v>
      </c>
      <c r="J73" s="64"/>
      <c r="K73" s="178" t="s">
        <v>13</v>
      </c>
      <c r="L73" s="177"/>
      <c r="M73" s="177"/>
      <c r="N73" s="177"/>
      <c r="O73" s="177"/>
      <c r="P73" s="106">
        <f>SUM(P71:P72)</f>
        <v>414832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79"/>
      <c r="G75" s="180"/>
      <c r="H75" s="180"/>
      <c r="I75" s="105"/>
      <c r="J75" s="64"/>
      <c r="K75" s="179"/>
      <c r="L75" s="180"/>
      <c r="M75" s="180"/>
      <c r="N75" s="180"/>
      <c r="O75" s="180"/>
      <c r="P75" s="76"/>
      <c r="Q75" s="76"/>
      <c r="R75" s="105"/>
      <c r="S75" s="49"/>
      <c r="T75" s="49"/>
    </row>
    <row r="76" spans="2:20">
      <c r="B76" s="168"/>
      <c r="C76" s="168"/>
      <c r="D76" s="168"/>
      <c r="E76" s="168"/>
      <c r="F76" s="168"/>
      <c r="G76" s="168"/>
      <c r="H76" s="168"/>
    </row>
    <row r="77" spans="2:20">
      <c r="B77" s="168"/>
      <c r="C77" s="168"/>
      <c r="D77" s="168"/>
      <c r="E77" s="168"/>
      <c r="F77" s="168"/>
      <c r="G77" s="168"/>
      <c r="H77" s="168"/>
    </row>
  </sheetData>
  <mergeCells count="15">
    <mergeCell ref="F3:I3"/>
    <mergeCell ref="K3:P3"/>
    <mergeCell ref="B76:H77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topLeftCell="A100" zoomScaleNormal="100" workbookViewId="0">
      <selection activeCell="I119" sqref="I1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11" hidden="1" customWidth="1"/>
    <col min="6" max="6" width="13.441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8.88671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3" t="s">
        <v>14</v>
      </c>
      <c r="E4" s="183"/>
      <c r="F4" s="183"/>
      <c r="G4" s="189" t="s">
        <v>15</v>
      </c>
      <c r="H4" s="190"/>
      <c r="I4" s="190"/>
      <c r="J4" s="190"/>
      <c r="K4" s="190"/>
      <c r="L4" s="190"/>
      <c r="M4" s="191"/>
    </row>
    <row r="5" spans="1:13">
      <c r="B5" s="5"/>
      <c r="C5" s="108" t="s">
        <v>67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68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48</v>
      </c>
      <c r="D7" s="29"/>
      <c r="E7" s="32"/>
      <c r="F7" s="122">
        <f t="shared" ref="F7:F12" si="0">E7*D7</f>
        <v>0</v>
      </c>
      <c r="G7" s="29">
        <v>1</v>
      </c>
      <c r="H7" s="31">
        <v>129990</v>
      </c>
      <c r="I7" s="32">
        <f>H7*G7</f>
        <v>129990</v>
      </c>
      <c r="J7" s="33">
        <v>0</v>
      </c>
      <c r="K7" s="48">
        <f>ROUND(I7-(I7*J7),2)</f>
        <v>129990</v>
      </c>
      <c r="L7" s="38" t="s">
        <v>49</v>
      </c>
      <c r="M7" s="161" t="s">
        <v>47</v>
      </c>
    </row>
    <row r="8" spans="1:13">
      <c r="A8" s="4"/>
      <c r="B8" s="30">
        <v>2</v>
      </c>
      <c r="C8" s="16" t="s">
        <v>50</v>
      </c>
      <c r="D8" s="29"/>
      <c r="E8" s="32"/>
      <c r="F8" s="122">
        <f t="shared" si="0"/>
        <v>0</v>
      </c>
      <c r="G8" s="29">
        <v>1</v>
      </c>
      <c r="H8" s="31">
        <v>149990</v>
      </c>
      <c r="I8" s="32">
        <f t="shared" ref="I8:I22" si="1">H8*G8</f>
        <v>149990</v>
      </c>
      <c r="J8" s="33">
        <v>0</v>
      </c>
      <c r="K8" s="48">
        <f t="shared" ref="K8:K22" si="2">ROUND(I8-(I8*J8),2)</f>
        <v>149990</v>
      </c>
      <c r="L8" s="38" t="s">
        <v>49</v>
      </c>
      <c r="M8" s="161" t="s">
        <v>51</v>
      </c>
    </row>
    <row r="9" spans="1:13" s="126" customFormat="1">
      <c r="A9" s="117"/>
      <c r="B9" s="118">
        <v>3</v>
      </c>
      <c r="C9" s="119" t="s">
        <v>65</v>
      </c>
      <c r="D9" s="120"/>
      <c r="E9" s="121"/>
      <c r="F9" s="122">
        <f t="shared" si="0"/>
        <v>0</v>
      </c>
      <c r="G9" s="29">
        <v>1</v>
      </c>
      <c r="H9" s="31">
        <v>1490000</v>
      </c>
      <c r="I9" s="121">
        <f t="shared" si="1"/>
        <v>1490000</v>
      </c>
      <c r="J9" s="123">
        <v>0</v>
      </c>
      <c r="K9" s="124">
        <v>350000</v>
      </c>
      <c r="L9" s="125" t="s">
        <v>69</v>
      </c>
      <c r="M9" s="162" t="s">
        <v>66</v>
      </c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8" t="s">
        <v>36</v>
      </c>
      <c r="E24" s="18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629980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1" t="s">
        <v>30</v>
      </c>
      <c r="E27" s="182"/>
      <c r="F27" s="44">
        <f>'Daños Edificio'!I73</f>
        <v>178832</v>
      </c>
      <c r="J27" s="181" t="s">
        <v>30</v>
      </c>
      <c r="K27" s="182"/>
      <c r="L27" s="44">
        <f>'Daños Edificio'!P73</f>
        <v>414832</v>
      </c>
    </row>
    <row r="28" spans="1:13" ht="15">
      <c r="D28" s="184" t="s">
        <v>31</v>
      </c>
      <c r="E28" s="185"/>
      <c r="F28" s="45">
        <f>F24</f>
        <v>0</v>
      </c>
      <c r="J28" s="184" t="s">
        <v>31</v>
      </c>
      <c r="K28" s="185"/>
      <c r="L28" s="45">
        <f>K24</f>
        <v>629980</v>
      </c>
    </row>
    <row r="29" spans="1:13" ht="15.6">
      <c r="D29" s="186" t="s">
        <v>32</v>
      </c>
      <c r="E29" s="187"/>
      <c r="F29" s="46">
        <f>SUM(F27:F28)</f>
        <v>178832</v>
      </c>
      <c r="J29" s="186" t="s">
        <v>32</v>
      </c>
      <c r="K29" s="187"/>
      <c r="L29" s="46">
        <f>SUM(L27:L28)</f>
        <v>1044812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2024-11-07T15:00:41Z</dcterms:modified>
</cp:coreProperties>
</file>