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30/"/>
    </mc:Choice>
  </mc:AlternateContent>
  <xr:revisionPtr revIDLastSave="44" documentId="8_{757AE78D-B83C-422F-87AD-F4926300FA67}" xr6:coauthVersionLast="47" xr6:coauthVersionMax="47" xr10:uidLastSave="{71070C92-81DA-48DA-99FB-F1F123B0E4A2}"/>
  <bookViews>
    <workbookView minimized="1" xWindow="1152" yWindow="1152" windowWidth="17280" windowHeight="888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3" l="1"/>
  <c r="F7" i="3"/>
  <c r="I68" i="1"/>
  <c r="I7" i="1"/>
  <c r="I8" i="1"/>
  <c r="I9" i="1"/>
  <c r="I10" i="1"/>
  <c r="I11" i="1"/>
  <c r="I12" i="1"/>
  <c r="I13" i="1"/>
  <c r="I14" i="1"/>
  <c r="I15" i="1"/>
  <c r="I16" i="1"/>
  <c r="N12" i="1"/>
  <c r="P12" i="1" s="1"/>
  <c r="N13" i="1"/>
  <c r="P13" i="1" s="1"/>
  <c r="N7" i="1"/>
  <c r="P7" i="1" s="1"/>
  <c r="N8" i="1"/>
  <c r="P8" i="1" s="1"/>
  <c r="N9" i="1"/>
  <c r="P9" i="1" s="1"/>
  <c r="N10" i="1"/>
  <c r="P10" i="1" s="1"/>
  <c r="N11" i="1"/>
  <c r="P11" i="1" s="1"/>
  <c r="N14" i="1"/>
  <c r="P14" i="1" s="1"/>
  <c r="N15" i="1"/>
  <c r="P15" i="1" s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P68" i="1" l="1"/>
  <c r="P70" i="1" s="1"/>
  <c r="P71" i="1" s="1"/>
  <c r="I70" i="1"/>
  <c r="I71" i="1" s="1"/>
  <c r="I72" i="1" l="1"/>
  <c r="P72" i="1"/>
  <c r="L27" i="3" s="1"/>
  <c r="I20" i="3"/>
  <c r="K20" i="3" s="1"/>
  <c r="I21" i="3"/>
  <c r="K21" i="3" s="1"/>
  <c r="F2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K7" i="3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<sst xmlns="http://schemas.openxmlformats.org/spreadsheetml/2006/main" count="135" uniqueCount="87">
  <si>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</si>
  <si>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</si>
  <si>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</si>
  <si>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</si>
  <si>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</si>
  <si>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</si>
  <si>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</si>
  <si>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</si>
  <si>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</si>
  <si>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</si>
  <si>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</si>
  <si>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</si>
  <si>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</si>
  <si>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</si>
  <si>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</si>
  <si>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</si>
  <si>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</si>
  <si>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</si>
  <si>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</si>
  <si>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</si>
  <si>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</si>
  <si>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</si>
  <si>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</si>
  <si>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</si>
  <si>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</si>
  <si>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</si>
  <si>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</si>
  <si>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</si>
  <si>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</si>
  <si>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</si>
  <si>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</si>
  <si>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</si>
  <si>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</si>
  <si>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</si>
  <si>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</si>
  <si>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</si>
  <si>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</si>
  <si>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</si>
  <si>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</si>
  <si>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</si>
  <si>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</si>
  <si>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 xml:space="preserve">Materiales </t>
  </si>
  <si>
    <t>Perfiles 30x50x2mm</t>
  </si>
  <si>
    <t>Perfiles 30x20x2mm</t>
  </si>
  <si>
    <t xml:space="preserve">Kit Corredera </t>
  </si>
  <si>
    <t xml:space="preserve">Cerradura Escanavini Corredera </t>
  </si>
  <si>
    <t xml:space="preserve">Pomeles de 1/5 Pulgadas </t>
  </si>
  <si>
    <t>Kilo Eelectrodos 6011/332</t>
  </si>
  <si>
    <t>Discos de Corte 4.5</t>
  </si>
  <si>
    <t>Discos Flap</t>
  </si>
  <si>
    <t>Galón Anticorrosivo</t>
  </si>
  <si>
    <t xml:space="preserve">Esmalte Sintético </t>
  </si>
  <si>
    <t xml:space="preserve">Litros Diluyente Sintético </t>
  </si>
  <si>
    <t>día</t>
  </si>
  <si>
    <t>Mano de obra por dos maestros ($50.000, por cada uno)</t>
  </si>
  <si>
    <t>Valor global por materiales a realizar</t>
  </si>
  <si>
    <t>gl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</si>
  <si>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</si>
  <si>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</si>
  <si>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</si>
  <si>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</si>
  <si>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</si>
  <si>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</si>
  <si>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</si>
  <si>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</si>
  <si>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</si>
  <si>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</si>
  <si>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</si>
  <si>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</si>
  <si>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</si>
  <si>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Se desglosa en item desde 1.1 al 1.11</t>
  </si>
  <si>
    <t>https://www.kupfer.cl/aceros/perfiles/perfiles-rectangulares/perfiles-tubulares-rectangulares-50-x-30-2-0-mm.html?gad_source=1&amp;gclid=EAIaIQobChMIr42s8pWgiQMVjBatBh22Hw0rEAQYAiABEgKu1PD_BwE</t>
  </si>
  <si>
    <t>Ajuste acorde al mercado</t>
  </si>
  <si>
    <t>https://www.kupfer.cl/aceros/perfiles/perfiles-rectangulares/perfiles-tubulares-rectangulares-30-x-20-2-0-mm.html?gad_source=1&amp;gclid=EAIaIQobChMI_JTunZagiQMVvQqtBh2Q5yycEAQYASABEgKZjPD_BwE</t>
  </si>
  <si>
    <t>https://www.sodimac.cl/sodimac-cl/articulo/110312175/Kit-corredera-D-100-puerta-pesada-3mts/110312178?kid=goosho_373415&amp;shop=googleShopping&amp;gad_source=1&amp;gclid=EAIaIQobChMIpbnZrJagiQMVIQutBh2piz2yEAQYASABEgKNgvD_BwE</t>
  </si>
  <si>
    <t>https://tienda.villalba.cl/cerradura-sobreponer-oister-112-corredera-7000943?gad_source=1&amp;gclid=EAIaIQobChMIj5vlt5agiQMV0DutBh3H9Ce_EAQYAyABEgISdfD_BwE</t>
  </si>
  <si>
    <t>https://www.imperial.cl/pomeles/pomel-con-golilla-1-2x80mm-par/product/128937</t>
  </si>
  <si>
    <t>https://www.kupfer.cl/ofertas/venta-bodega/electrodo-lincoln-e-6011as-3-32-kg-a1514.html?gad_source=1&amp;gclid=EAIaIQobChMIqb31-pagiQMVVzWtBh1b_CznEAQYASABEgJfEfD_BwE</t>
  </si>
  <si>
    <t>https://www.kupfer.cl/marcas/katto/disco-de-corte-katto-stronger-4-1-2-x-1-0mm-acero-inoxidable.html?gad_source=1&amp;gclid=EAIaIQobChMIjsG0iZegiQMV1QutBh257C5REAQYAiABEgJHh_D_BwE</t>
  </si>
  <si>
    <t>https://www.kupfer.cl/marcas/pferd/discos-de-desbaste-traslapados-7-a306.html?gad_source=1&amp;gclid=EAIaIQobChMI4Pb4mJegiQMVWyeDAx0-AhwkEAQYASABEgItDvD_BwE</t>
  </si>
  <si>
    <t>https://tienda.lancochile.com/products/lanco-anticorrosivo-industrial-semibrillo-verde-1-4-gl?variant=36193731084456&amp;currency=CLP&amp;utm_medium=product_sync&amp;utm_source=google&amp;utm_content=sag_organic&amp;utm_campaign=sag_organic&amp;utm_source=GoogleAds&amp;utm_medium=Conv&amp;utm_campaign=2410_Cl_Pmax_Conv_Sales_Ecom&amp;utm_content=All_Sales_Web_Conv_Value_Mix_Verano_2024&amp;gad_source=1</t>
  </si>
  <si>
    <t>https://www.tiendatecnored.cl/esmalte-sintetico-brillante-negro.html?utm_term=&amp;utm_campaign=Ventas+%7C+Google+Shopping&amp;utm_source=adwords&amp;utm_medium=ppc&amp;hsa_acc=7123278413&amp;hsa_cam=21407651455&amp;hsa_grp=162208779805&amp;hsa_ad=703492604370&amp;hsa_src=g&amp;hsa_tgt=pla-293946777986&amp;hsa_kw=&amp;hsa_mt=&amp;hsa_net=adwords&amp;hsa_ver=3&amp;gad_source=1&amp;gclid=EAIaIQobChMIvLHYr5egiQMV4wWtBh0ctyxPEAQYAyABEgKAI_D_BwE</t>
  </si>
  <si>
    <t>Ajuste de Valor acorde a los valores a ctuales de mercado ($40 por Hombre)</t>
  </si>
  <si>
    <t>Lucro Cesante</t>
  </si>
  <si>
    <t>Sr. José Hernán Troncoso González</t>
  </si>
  <si>
    <t>Uno de Mayo N°3442, Renca</t>
  </si>
  <si>
    <t>Se considera promedio indicado por cliente en inspección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</si>
</sst>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166" fontId="19" fillId="2" borderId="1" xfId="0" applyNumberFormat="1" applyFont="1" applyFill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18" fillId="2" borderId="0" xfId="0" applyNumberFormat="1" applyFont="1" applyFill="1" applyAlignment="1">
      <alignment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  <color rgb="FFD9F4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29</xdr:row>
      <xdr:rowOff>160020</xdr:rowOff>
    </xdr:from>
    <xdr:to>
      <xdr:col>12</xdr:col>
      <xdr:colOff>268551</xdr:colOff>
      <xdr:row>44</xdr:row>
      <xdr:rowOff>103213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A24FCF-575B-B4D9-7735-D897BA3C0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4320" y="2552700"/>
          <a:ext cx="13260651" cy="2457793"/>
        </a:xfrm>
        <a:prstGeom prst="rect">
          <a:avLst/>
        </a:prstGeom>
        <a:solidFill>
          <a:srgbClr val="D9F474"/>
        </a:solidFill>
      </xdr:spPr>
    </xdr:pic>
    <xdr:clientData/>
  </xdr:twoCellAnchor>
  <xdr:twoCellAnchor>
    <xdr:from>
      <xdr:col>1</xdr:col>
      <xdr:colOff>15240</xdr:colOff>
      <xdr:row>39</xdr:row>
      <xdr:rowOff>7620</xdr:rowOff>
    </xdr:from>
    <xdr:to>
      <xdr:col>7</xdr:col>
      <xdr:colOff>190500</xdr:colOff>
      <xdr:row>40</xdr:row>
      <xdr:rowOff>60960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2CC982-0E9F-998D-5CCA-7F54B32952E3}"/>
            </a:ext>
          </a:extLst>
        </xdr:cNvPr>
        <xdr:cNvSpPr/>
      </xdr:nvSpPr>
      <xdr:spPr>
        <a:xfrm>
          <a:off x="259080" y="4076700"/>
          <a:ext cx="6583680" cy="220980"/>
        </a:xfrm>
        <a:prstGeom prst="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zoomScale="85" zoomScaleNormal="85" workbookViewId="0">
      <selection activeCell="D79" sqref="D7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8.21875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0" t="s">
        <v>0</v>
      </c>
      <c r="G3" s="171"/>
      <c r="H3" s="171"/>
      <c r="I3" s="172"/>
      <c r="J3" s="52"/>
      <c r="K3" s="173" t="s">
        <v>1</v>
      </c>
      <c r="L3" s="173"/>
      <c r="M3" s="174"/>
      <c r="N3" s="174"/>
      <c r="O3" s="174"/>
      <c r="P3" s="174"/>
      <c r="Q3" s="53"/>
      <c r="R3" s="50"/>
      <c r="S3" s="49"/>
      <c r="T3" s="49"/>
    </row>
    <row r="4" spans="2:20" ht="13.8">
      <c r="B4" s="86"/>
      <c r="C4" s="87"/>
      <c r="D4" s="88"/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57</v>
      </c>
      <c r="C7" s="49"/>
      <c r="D7" s="135" t="s">
        <v>42</v>
      </c>
      <c r="E7" s="63"/>
      <c r="F7" s="66">
        <v>3</v>
      </c>
      <c r="G7" s="163" t="s">
        <v>4</v>
      </c>
      <c r="H7" s="67">
        <v>0</v>
      </c>
      <c r="I7" s="67">
        <f t="shared" ref="I7:I16" si="0">+F7*H7</f>
        <v>0</v>
      </c>
      <c r="J7" s="64"/>
      <c r="K7" s="167">
        <v>3</v>
      </c>
      <c r="L7" s="169" t="s">
        <v>4</v>
      </c>
      <c r="M7" s="165">
        <v>13996</v>
      </c>
      <c r="N7" s="165">
        <f t="shared" ref="N7:N66" si="1">+K7*M7</f>
        <v>41988</v>
      </c>
      <c r="O7" s="69">
        <v>0</v>
      </c>
      <c r="P7" s="165">
        <f t="shared" ref="P7:P66" si="2">+(-N7*O7)+N7</f>
        <v>41988</v>
      </c>
      <c r="Q7" s="168"/>
      <c r="R7" s="148" t="s">
        <v>72</v>
      </c>
      <c r="S7" s="49"/>
      <c r="T7" s="149" t="s">
        <v>71</v>
      </c>
    </row>
    <row r="8" spans="2:20" ht="13.8">
      <c r="B8" s="91" t="s">
        <v>58</v>
      </c>
      <c r="C8" s="49"/>
      <c r="D8" s="135" t="s">
        <v>43</v>
      </c>
      <c r="E8" s="63"/>
      <c r="F8" s="66">
        <v>15</v>
      </c>
      <c r="G8" s="163" t="s">
        <v>4</v>
      </c>
      <c r="H8" s="67">
        <v>0</v>
      </c>
      <c r="I8" s="67">
        <f t="shared" si="0"/>
        <v>0</v>
      </c>
      <c r="J8" s="64"/>
      <c r="K8" s="167">
        <v>15</v>
      </c>
      <c r="L8" s="169" t="s">
        <v>4</v>
      </c>
      <c r="M8" s="165">
        <v>8198</v>
      </c>
      <c r="N8" s="165">
        <f t="shared" si="1"/>
        <v>122970</v>
      </c>
      <c r="O8" s="69">
        <v>0</v>
      </c>
      <c r="P8" s="165">
        <f t="shared" si="2"/>
        <v>122970</v>
      </c>
      <c r="Q8" s="168"/>
      <c r="R8" s="148" t="s">
        <v>72</v>
      </c>
      <c r="S8" s="49"/>
      <c r="T8" s="149" t="s">
        <v>73</v>
      </c>
    </row>
    <row r="9" spans="2:20" ht="13.8">
      <c r="B9" s="91" t="s">
        <v>59</v>
      </c>
      <c r="C9" s="49"/>
      <c r="D9" s="135" t="s">
        <v>44</v>
      </c>
      <c r="E9" s="63"/>
      <c r="F9" s="66">
        <v>1</v>
      </c>
      <c r="G9" s="163" t="s">
        <v>4</v>
      </c>
      <c r="H9" s="67">
        <v>0</v>
      </c>
      <c r="I9" s="67">
        <f t="shared" si="0"/>
        <v>0</v>
      </c>
      <c r="J9" s="64"/>
      <c r="K9" s="167">
        <v>1</v>
      </c>
      <c r="L9" s="169" t="s">
        <v>4</v>
      </c>
      <c r="M9" s="165">
        <v>36990</v>
      </c>
      <c r="N9" s="165">
        <f t="shared" si="1"/>
        <v>36990</v>
      </c>
      <c r="O9" s="69">
        <v>0</v>
      </c>
      <c r="P9" s="165">
        <f t="shared" si="2"/>
        <v>36990</v>
      </c>
      <c r="Q9" s="168"/>
      <c r="R9" s="148" t="s">
        <v>72</v>
      </c>
      <c r="S9" s="49"/>
      <c r="T9" s="149" t="s">
        <v>74</v>
      </c>
    </row>
    <row r="10" spans="2:20" ht="13.8">
      <c r="B10" s="91" t="s">
        <v>60</v>
      </c>
      <c r="C10" s="49"/>
      <c r="D10" s="128" t="s">
        <v>45</v>
      </c>
      <c r="E10" s="63"/>
      <c r="F10" s="66">
        <v>1</v>
      </c>
      <c r="G10" s="163" t="s">
        <v>4</v>
      </c>
      <c r="H10" s="67">
        <v>0</v>
      </c>
      <c r="I10" s="67">
        <f t="shared" si="0"/>
        <v>0</v>
      </c>
      <c r="J10" s="64"/>
      <c r="K10" s="167">
        <v>1</v>
      </c>
      <c r="L10" s="169" t="s">
        <v>4</v>
      </c>
      <c r="M10" s="165">
        <v>20361</v>
      </c>
      <c r="N10" s="165">
        <f t="shared" si="1"/>
        <v>20361</v>
      </c>
      <c r="O10" s="69">
        <v>0</v>
      </c>
      <c r="P10" s="165">
        <f t="shared" si="2"/>
        <v>20361</v>
      </c>
      <c r="Q10" s="168"/>
      <c r="R10" s="148" t="s">
        <v>72</v>
      </c>
      <c r="S10" s="49"/>
      <c r="T10" s="149" t="s">
        <v>75</v>
      </c>
    </row>
    <row r="11" spans="2:20" ht="13.8">
      <c r="B11" s="91" t="s">
        <v>61</v>
      </c>
      <c r="C11" s="49"/>
      <c r="D11" s="135" t="s">
        <v>46</v>
      </c>
      <c r="E11" s="63"/>
      <c r="F11" s="66">
        <v>3</v>
      </c>
      <c r="G11" s="163" t="s">
        <v>4</v>
      </c>
      <c r="H11" s="67">
        <v>0</v>
      </c>
      <c r="I11" s="67">
        <f t="shared" si="0"/>
        <v>0</v>
      </c>
      <c r="J11" s="64"/>
      <c r="K11" s="167">
        <v>3</v>
      </c>
      <c r="L11" s="169" t="s">
        <v>4</v>
      </c>
      <c r="M11" s="165">
        <v>1990</v>
      </c>
      <c r="N11" s="165">
        <f t="shared" si="1"/>
        <v>5970</v>
      </c>
      <c r="O11" s="69">
        <v>0</v>
      </c>
      <c r="P11" s="165">
        <f t="shared" si="2"/>
        <v>5970</v>
      </c>
      <c r="Q11" s="168"/>
      <c r="R11" s="148" t="s">
        <v>72</v>
      </c>
      <c r="S11" s="49"/>
      <c r="T11" s="149" t="s">
        <v>76</v>
      </c>
    </row>
    <row r="12" spans="2:20" ht="13.8">
      <c r="B12" s="91" t="s">
        <v>62</v>
      </c>
      <c r="C12" s="49"/>
      <c r="D12" s="135" t="s">
        <v>47</v>
      </c>
      <c r="E12" s="63"/>
      <c r="F12" s="66">
        <v>1</v>
      </c>
      <c r="G12" s="163" t="s">
        <v>4</v>
      </c>
      <c r="H12" s="67">
        <v>0</v>
      </c>
      <c r="I12" s="67">
        <f t="shared" si="0"/>
        <v>0</v>
      </c>
      <c r="J12" s="64"/>
      <c r="K12" s="167">
        <v>1</v>
      </c>
      <c r="L12" s="169" t="s">
        <v>4</v>
      </c>
      <c r="M12" s="165">
        <v>8447</v>
      </c>
      <c r="N12" s="165">
        <f t="shared" si="1"/>
        <v>8447</v>
      </c>
      <c r="O12" s="69">
        <v>0</v>
      </c>
      <c r="P12" s="165">
        <f t="shared" si="2"/>
        <v>8447</v>
      </c>
      <c r="Q12" s="168"/>
      <c r="R12" s="148" t="s">
        <v>72</v>
      </c>
      <c r="S12" s="49"/>
      <c r="T12" s="150" t="s">
        <v>77</v>
      </c>
    </row>
    <row r="13" spans="2:20" ht="13.8">
      <c r="B13" s="91" t="s">
        <v>63</v>
      </c>
      <c r="C13" s="49"/>
      <c r="D13" s="128" t="s">
        <v>48</v>
      </c>
      <c r="E13" s="63"/>
      <c r="F13" s="66">
        <v>5</v>
      </c>
      <c r="G13" s="163" t="s">
        <v>4</v>
      </c>
      <c r="H13" s="67">
        <v>0</v>
      </c>
      <c r="I13" s="67">
        <f t="shared" si="0"/>
        <v>0</v>
      </c>
      <c r="J13" s="64"/>
      <c r="K13" s="167">
        <v>5</v>
      </c>
      <c r="L13" s="169" t="s">
        <v>4</v>
      </c>
      <c r="M13" s="165">
        <v>480</v>
      </c>
      <c r="N13" s="165">
        <f t="shared" si="1"/>
        <v>2400</v>
      </c>
      <c r="O13" s="69">
        <v>0</v>
      </c>
      <c r="P13" s="165">
        <f t="shared" si="2"/>
        <v>2400</v>
      </c>
      <c r="Q13" s="168"/>
      <c r="R13" s="148" t="s">
        <v>72</v>
      </c>
      <c r="S13" s="49"/>
      <c r="T13" s="150" t="s">
        <v>78</v>
      </c>
    </row>
    <row r="14" spans="2:20" ht="13.8">
      <c r="B14" s="91" t="s">
        <v>64</v>
      </c>
      <c r="C14" s="49"/>
      <c r="D14" s="128" t="s">
        <v>49</v>
      </c>
      <c r="E14" s="63"/>
      <c r="F14" s="66">
        <v>3</v>
      </c>
      <c r="G14" s="163" t="s">
        <v>4</v>
      </c>
      <c r="H14" s="67">
        <v>0</v>
      </c>
      <c r="I14" s="67">
        <f t="shared" si="0"/>
        <v>0</v>
      </c>
      <c r="J14" s="64"/>
      <c r="K14" s="167">
        <v>3</v>
      </c>
      <c r="L14" s="169" t="s">
        <v>4</v>
      </c>
      <c r="M14" s="165">
        <v>3933</v>
      </c>
      <c r="N14" s="165">
        <f t="shared" si="1"/>
        <v>11799</v>
      </c>
      <c r="O14" s="69">
        <v>0</v>
      </c>
      <c r="P14" s="165">
        <f t="shared" si="2"/>
        <v>11799</v>
      </c>
      <c r="Q14" s="168"/>
      <c r="R14" s="148" t="s">
        <v>72</v>
      </c>
      <c r="S14" s="49"/>
      <c r="T14" s="150" t="s">
        <v>79</v>
      </c>
    </row>
    <row r="15" spans="2:20" ht="13.8">
      <c r="B15" s="91" t="s">
        <v>65</v>
      </c>
      <c r="C15" s="49"/>
      <c r="D15" s="128" t="s">
        <v>50</v>
      </c>
      <c r="E15" s="63"/>
      <c r="F15" s="66">
        <v>1</v>
      </c>
      <c r="G15" s="163" t="s">
        <v>4</v>
      </c>
      <c r="H15" s="67">
        <v>0</v>
      </c>
      <c r="I15" s="67">
        <f t="shared" si="0"/>
        <v>0</v>
      </c>
      <c r="J15" s="64"/>
      <c r="K15" s="167">
        <v>1</v>
      </c>
      <c r="L15" s="169" t="s">
        <v>4</v>
      </c>
      <c r="M15" s="165">
        <v>24990</v>
      </c>
      <c r="N15" s="165">
        <f t="shared" si="1"/>
        <v>24990</v>
      </c>
      <c r="O15" s="69">
        <v>0</v>
      </c>
      <c r="P15" s="165">
        <f t="shared" si="2"/>
        <v>24990</v>
      </c>
      <c r="Q15" s="168"/>
      <c r="R15" s="148" t="s">
        <v>72</v>
      </c>
      <c r="S15" s="49"/>
      <c r="T15" s="150" t="s">
        <v>80</v>
      </c>
    </row>
    <row r="16" spans="2:20" ht="13.8">
      <c r="B16" s="91" t="s">
        <v>66</v>
      </c>
      <c r="C16" s="49"/>
      <c r="D16" s="128" t="s">
        <v>51</v>
      </c>
      <c r="E16" s="63"/>
      <c r="F16" s="66">
        <v>1</v>
      </c>
      <c r="G16" s="163" t="s">
        <v>4</v>
      </c>
      <c r="H16" s="67">
        <v>0</v>
      </c>
      <c r="I16" s="67">
        <f t="shared" si="0"/>
        <v>0</v>
      </c>
      <c r="J16" s="64"/>
      <c r="K16" s="167">
        <v>1</v>
      </c>
      <c r="L16" s="169" t="s">
        <v>4</v>
      </c>
      <c r="M16" s="165">
        <v>13714</v>
      </c>
      <c r="N16" s="165">
        <f t="shared" si="1"/>
        <v>13714</v>
      </c>
      <c r="O16" s="69">
        <v>0</v>
      </c>
      <c r="P16" s="165">
        <f t="shared" si="2"/>
        <v>13714</v>
      </c>
      <c r="Q16" s="168"/>
      <c r="R16" s="148" t="s">
        <v>72</v>
      </c>
      <c r="S16" s="49"/>
      <c r="T16" s="150" t="s">
        <v>81</v>
      </c>
    </row>
    <row r="17" spans="2:20" ht="13.8">
      <c r="B17" s="91" t="s">
        <v>67</v>
      </c>
      <c r="C17" s="49"/>
      <c r="D17" s="128" t="s">
        <v>52</v>
      </c>
      <c r="E17" s="63"/>
      <c r="F17" s="66">
        <v>5</v>
      </c>
      <c r="G17" s="163" t="s">
        <v>4</v>
      </c>
      <c r="H17" s="67">
        <v>0</v>
      </c>
      <c r="I17" s="67">
        <f t="shared" ref="I17:I66" si="3">+F17*H17</f>
        <v>0</v>
      </c>
      <c r="J17" s="64"/>
      <c r="K17" s="167">
        <v>5</v>
      </c>
      <c r="L17" s="169" t="s">
        <v>4</v>
      </c>
      <c r="M17" s="165">
        <v>2670</v>
      </c>
      <c r="N17" s="165">
        <f t="shared" si="1"/>
        <v>13350</v>
      </c>
      <c r="O17" s="69">
        <v>0</v>
      </c>
      <c r="P17" s="165">
        <f t="shared" si="2"/>
        <v>13350</v>
      </c>
      <c r="Q17" s="168"/>
      <c r="R17" s="148" t="s">
        <v>72</v>
      </c>
      <c r="S17" s="49"/>
      <c r="T17" s="150"/>
    </row>
    <row r="18" spans="2:20" ht="27.6">
      <c r="B18" s="91" t="s">
        <v>68</v>
      </c>
      <c r="C18" s="49"/>
      <c r="D18" s="128" t="s">
        <v>55</v>
      </c>
      <c r="E18" s="63"/>
      <c r="F18" s="65">
        <v>1</v>
      </c>
      <c r="G18" s="66" t="s">
        <v>56</v>
      </c>
      <c r="H18" s="67">
        <v>641401</v>
      </c>
      <c r="I18" s="67">
        <f t="shared" si="3"/>
        <v>641401</v>
      </c>
      <c r="J18" s="64"/>
      <c r="K18" s="166">
        <v>0</v>
      </c>
      <c r="L18" s="167" t="s">
        <v>56</v>
      </c>
      <c r="M18" s="165">
        <v>0</v>
      </c>
      <c r="N18" s="165">
        <f t="shared" si="1"/>
        <v>0</v>
      </c>
      <c r="O18" s="69">
        <v>0</v>
      </c>
      <c r="P18" s="165">
        <f t="shared" si="2"/>
        <v>0</v>
      </c>
      <c r="Q18" s="168"/>
      <c r="R18" s="151" t="s">
        <v>70</v>
      </c>
      <c r="S18" s="49"/>
      <c r="T18" s="150"/>
    </row>
    <row r="19" spans="2:20" ht="41.4">
      <c r="B19" s="91" t="s">
        <v>69</v>
      </c>
      <c r="C19" s="49"/>
      <c r="D19" s="128" t="s">
        <v>54</v>
      </c>
      <c r="E19" s="63"/>
      <c r="F19" s="65">
        <v>5</v>
      </c>
      <c r="G19" s="66" t="s">
        <v>53</v>
      </c>
      <c r="H19" s="67">
        <v>100000</v>
      </c>
      <c r="I19" s="67">
        <f t="shared" si="3"/>
        <v>500000</v>
      </c>
      <c r="J19" s="64"/>
      <c r="K19" s="65">
        <v>5</v>
      </c>
      <c r="L19" s="66" t="s">
        <v>53</v>
      </c>
      <c r="M19" s="165">
        <v>75000</v>
      </c>
      <c r="N19" s="165">
        <f t="shared" si="1"/>
        <v>375000</v>
      </c>
      <c r="O19" s="69">
        <v>0</v>
      </c>
      <c r="P19" s="165">
        <f t="shared" si="2"/>
        <v>375000</v>
      </c>
      <c r="Q19" s="68"/>
      <c r="R19" s="151" t="s">
        <v>82</v>
      </c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3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3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49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3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51"/>
      <c r="S22" s="49"/>
      <c r="T22" s="150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3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3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51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3"/>
        <v>0</v>
      </c>
      <c r="J25" s="143"/>
      <c r="K25" s="140"/>
      <c r="L25" s="141"/>
      <c r="M25" s="142"/>
      <c r="N25" s="142">
        <f t="shared" si="1"/>
        <v>0</v>
      </c>
      <c r="O25" s="144">
        <v>0</v>
      </c>
      <c r="P25" s="142">
        <f t="shared" si="2"/>
        <v>0</v>
      </c>
      <c r="Q25" s="145"/>
      <c r="R25" s="152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3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4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3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3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3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3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2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3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3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3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3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3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3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3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3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3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3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3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3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2"/>
      <c r="S42" s="87"/>
      <c r="T42" s="153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3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3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3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3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3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3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3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48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3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3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3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3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3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3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35"/>
      <c r="E56" s="63"/>
      <c r="F56" s="65"/>
      <c r="G56" s="66"/>
      <c r="H56" s="67"/>
      <c r="I56" s="67">
        <f t="shared" si="3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48"/>
      <c r="S56" s="49"/>
      <c r="T56" s="149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3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3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3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3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3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3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3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3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3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51"/>
      <c r="S65" s="49"/>
      <c r="T65" s="150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3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48"/>
      <c r="S66" s="49"/>
      <c r="T66" s="149"/>
    </row>
    <row r="67" spans="2:20" ht="13.8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</row>
    <row r="68" spans="2:20" ht="13.8">
      <c r="B68" s="70"/>
      <c r="C68" s="49"/>
      <c r="D68" s="92"/>
      <c r="E68" s="80"/>
      <c r="F68" s="176" t="s">
        <v>37</v>
      </c>
      <c r="G68" s="177"/>
      <c r="H68" s="177"/>
      <c r="I68" s="93">
        <f>SUM(I7:I66)</f>
        <v>1141401</v>
      </c>
      <c r="J68" s="64"/>
      <c r="K68" s="176" t="s">
        <v>11</v>
      </c>
      <c r="L68" s="177"/>
      <c r="M68" s="177"/>
      <c r="N68" s="177"/>
      <c r="O68" s="177"/>
      <c r="P68" s="94">
        <f>SUM(P6:P66)</f>
        <v>677979</v>
      </c>
      <c r="Q68" s="71"/>
      <c r="R68" s="156"/>
      <c r="S68" s="49"/>
      <c r="T68" s="49"/>
    </row>
    <row r="69" spans="2:20" ht="13.8" hidden="1">
      <c r="B69" s="70"/>
      <c r="C69" s="49"/>
      <c r="D69" s="92"/>
      <c r="E69" s="80"/>
      <c r="F69" s="178" t="s">
        <v>38</v>
      </c>
      <c r="G69" s="179"/>
      <c r="H69" s="179"/>
      <c r="I69" s="96">
        <v>0</v>
      </c>
      <c r="J69" s="64"/>
      <c r="K69" s="136"/>
      <c r="L69" s="137"/>
      <c r="M69" s="180" t="s">
        <v>38</v>
      </c>
      <c r="N69" s="180"/>
      <c r="O69" s="180"/>
      <c r="P69" s="97">
        <v>0</v>
      </c>
      <c r="Q69" s="72"/>
      <c r="R69" s="157"/>
      <c r="S69" s="49"/>
      <c r="T69" s="49"/>
    </row>
    <row r="70" spans="2:20" ht="13.8">
      <c r="B70" s="70"/>
      <c r="C70" s="49"/>
      <c r="D70" s="95"/>
      <c r="E70" s="95"/>
      <c r="F70" s="181" t="s">
        <v>12</v>
      </c>
      <c r="G70" s="180"/>
      <c r="H70" s="180"/>
      <c r="I70" s="96">
        <f>SUM(I68+I69)</f>
        <v>1141401</v>
      </c>
      <c r="J70" s="64"/>
      <c r="K70" s="181" t="s">
        <v>12</v>
      </c>
      <c r="L70" s="180"/>
      <c r="M70" s="180"/>
      <c r="N70" s="180"/>
      <c r="O70" s="180"/>
      <c r="P70" s="97">
        <f>SUM(P68+P69)</f>
        <v>677979</v>
      </c>
      <c r="Q70" s="72"/>
      <c r="R70" s="157"/>
      <c r="S70" s="49"/>
      <c r="T70" s="49"/>
    </row>
    <row r="71" spans="2:20" ht="13.8">
      <c r="B71" s="70"/>
      <c r="C71" s="49"/>
      <c r="D71" s="95"/>
      <c r="E71" s="98"/>
      <c r="F71" s="84"/>
      <c r="G71" s="182" t="s">
        <v>33</v>
      </c>
      <c r="H71" s="182"/>
      <c r="I71" s="99">
        <f>I70*19%</f>
        <v>216866.19</v>
      </c>
      <c r="J71" s="73"/>
      <c r="K71" s="183" t="s">
        <v>34</v>
      </c>
      <c r="L71" s="182"/>
      <c r="M71" s="182"/>
      <c r="N71" s="182"/>
      <c r="O71" s="182"/>
      <c r="P71" s="100">
        <f>P70*19%</f>
        <v>128816.01</v>
      </c>
      <c r="Q71" s="72"/>
      <c r="R71" s="157"/>
      <c r="S71" s="49"/>
      <c r="T71" s="49"/>
    </row>
    <row r="72" spans="2:20" ht="13.8">
      <c r="B72" s="70"/>
      <c r="C72" s="49"/>
      <c r="D72" s="49"/>
      <c r="E72" s="101"/>
      <c r="F72" s="82"/>
      <c r="G72" s="184" t="s">
        <v>35</v>
      </c>
      <c r="H72" s="184"/>
      <c r="I72" s="102">
        <f>+I70+I71</f>
        <v>1358267.19</v>
      </c>
      <c r="J72" s="64"/>
      <c r="K72" s="185" t="s">
        <v>13</v>
      </c>
      <c r="L72" s="184"/>
      <c r="M72" s="184"/>
      <c r="N72" s="184"/>
      <c r="O72" s="184"/>
      <c r="P72" s="106">
        <f>SUM(P70:P71)</f>
        <v>806795.01</v>
      </c>
      <c r="Q72" s="75"/>
      <c r="R72" s="157"/>
      <c r="S72" s="49"/>
      <c r="T72" s="49"/>
    </row>
    <row r="73" spans="2:20" ht="13.8">
      <c r="B73" s="70"/>
      <c r="C73" s="49"/>
      <c r="D73" s="95"/>
      <c r="E73" s="103"/>
      <c r="F73" s="82"/>
      <c r="G73" s="83"/>
      <c r="H73" s="83"/>
      <c r="I73" s="104"/>
      <c r="J73" s="64"/>
      <c r="K73" s="82"/>
      <c r="L73" s="83"/>
      <c r="M73" s="83"/>
      <c r="N73" s="83"/>
      <c r="O73" s="83"/>
      <c r="P73" s="74"/>
      <c r="Q73" s="75"/>
      <c r="R73" s="157"/>
      <c r="S73" s="49"/>
      <c r="T73" s="49"/>
    </row>
    <row r="74" spans="2:20" ht="14.4">
      <c r="B74" s="70"/>
      <c r="C74" s="49"/>
      <c r="D74" s="95"/>
      <c r="E74" s="81"/>
      <c r="F74" s="186"/>
      <c r="G74" s="187"/>
      <c r="H74" s="187"/>
      <c r="I74" s="105"/>
      <c r="J74" s="64"/>
      <c r="K74" s="186"/>
      <c r="L74" s="187"/>
      <c r="M74" s="187"/>
      <c r="N74" s="187"/>
      <c r="O74" s="187"/>
      <c r="P74" s="76"/>
      <c r="Q74" s="76"/>
      <c r="R74" s="105"/>
      <c r="S74" s="49"/>
      <c r="T74" s="49"/>
    </row>
    <row r="75" spans="2:20">
      <c r="B75" s="175"/>
      <c r="C75" s="175"/>
      <c r="D75" s="175"/>
      <c r="E75" s="175"/>
      <c r="F75" s="175"/>
      <c r="G75" s="175"/>
      <c r="H75" s="175"/>
    </row>
    <row r="76" spans="2:20">
      <c r="B76" s="175"/>
      <c r="C76" s="175"/>
      <c r="D76" s="175"/>
      <c r="E76" s="175"/>
      <c r="F76" s="175"/>
      <c r="G76" s="175"/>
      <c r="H76" s="175"/>
      <c r="I76" s="164"/>
    </row>
  </sheetData>
  <mergeCells count="15">
    <mergeCell ref="F3:I3"/>
    <mergeCell ref="K3:P3"/>
    <mergeCell ref="B75:H76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N26" sqref="N2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52.21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90" t="s">
        <v>14</v>
      </c>
      <c r="E4" s="190"/>
      <c r="F4" s="190"/>
      <c r="G4" s="196" t="s">
        <v>15</v>
      </c>
      <c r="H4" s="197"/>
      <c r="I4" s="197"/>
      <c r="J4" s="197"/>
      <c r="K4" s="197"/>
      <c r="L4" s="197"/>
      <c r="M4" s="198"/>
    </row>
    <row r="5" spans="1:13">
      <c r="B5" s="5"/>
      <c r="C5" s="108" t="s">
        <v>84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85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83</v>
      </c>
      <c r="D7" s="29">
        <v>10</v>
      </c>
      <c r="E7" s="32">
        <v>133826.33333333299</v>
      </c>
      <c r="F7" s="122">
        <f>E7*D7</f>
        <v>1338263.33333333</v>
      </c>
      <c r="G7" s="29">
        <v>10</v>
      </c>
      <c r="H7" s="32">
        <v>35572.716666666602</v>
      </c>
      <c r="I7" s="122">
        <f>H7*G7</f>
        <v>355727.16666666605</v>
      </c>
      <c r="J7" s="33">
        <v>0</v>
      </c>
      <c r="K7" s="48">
        <f>ROUND(I7-(I7*J7),2)</f>
        <v>355727.17</v>
      </c>
      <c r="L7" s="38" t="s">
        <v>86</v>
      </c>
      <c r="M7" s="161"/>
    </row>
    <row r="8" spans="1:13" hidden="1">
      <c r="A8" s="4"/>
      <c r="B8" s="30"/>
      <c r="C8" s="16"/>
      <c r="D8" s="29"/>
      <c r="E8" s="32"/>
      <c r="F8" s="122">
        <f t="shared" ref="F8:F12" si="0">E8*D8</f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161"/>
    </row>
    <row r="9" spans="1:13" s="126" customFormat="1" hidden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95" t="s">
        <v>36</v>
      </c>
      <c r="E24" s="195"/>
      <c r="F24" s="107">
        <f>SUM(F7:F22)</f>
        <v>1338263.33333333</v>
      </c>
      <c r="G24" s="34" t="s">
        <v>24</v>
      </c>
      <c r="H24" s="129"/>
      <c r="I24" s="35"/>
      <c r="J24" s="36"/>
      <c r="K24" s="37">
        <f>SUM(K7:K23)</f>
        <v>355727.17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8" t="s">
        <v>30</v>
      </c>
      <c r="E27" s="189"/>
      <c r="F27" s="44">
        <f>'Daños Edificio'!I72</f>
        <v>1358267.19</v>
      </c>
      <c r="J27" s="188" t="s">
        <v>30</v>
      </c>
      <c r="K27" s="189"/>
      <c r="L27" s="44">
        <f>'Daños Edificio'!P72</f>
        <v>806795.01</v>
      </c>
    </row>
    <row r="28" spans="1:13" ht="15">
      <c r="D28" s="191" t="s">
        <v>31</v>
      </c>
      <c r="E28" s="192"/>
      <c r="F28" s="45">
        <f>F24</f>
        <v>1338263.33333333</v>
      </c>
      <c r="J28" s="191" t="s">
        <v>31</v>
      </c>
      <c r="K28" s="192"/>
      <c r="L28" s="45">
        <f>K24</f>
        <v>355727.17</v>
      </c>
    </row>
    <row r="29" spans="1:13" ht="15.6">
      <c r="D29" s="193" t="s">
        <v>32</v>
      </c>
      <c r="E29" s="194"/>
      <c r="F29" s="46">
        <f>SUM(F27:F28)</f>
        <v>2696530.5233333297</v>
      </c>
      <c r="J29" s="193" t="s">
        <v>32</v>
      </c>
      <c r="K29" s="194"/>
      <c r="L29" s="46">
        <f>SUM(L27:L28)</f>
        <v>1162522.18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cp:lastPrinted>2024-10-21T19:21:29Z</cp:lastPrinted>
  <dcterms:created xsi:type="dcterms:W3CDTF">2012-08-01T21:18:35Z</dcterms:created>
  <dcterms:modified xsi:type="dcterms:W3CDTF">2024-12-02T12:49:33Z</dcterms:modified>
</cp:coreProperties>
</file>