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ms-excel.person+xml" PartName="/xl/persons/person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Default ContentType="image/jpeg" Extension="jpeg"/>
  <Override ContentType="application/vnd.openxmlformats-officedocument.custom-properties+xml" PartName="/docProps/custom.xml"/>
</Types>
</file>

<file path=_rels/.rels><?xml version="1.0" encoding="UTF-8" standalone="yes" 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05/"/>
    </mc:Choice>
  </mc:AlternateContent>
  <xr:revisionPtr revIDLastSave="88" documentId="8_{8A00C6E3-4123-4928-B1A9-29268C7629F3}" xr6:coauthVersionLast="47" xr6:coauthVersionMax="47" xr10:uidLastSave="{283D19DC-B9A0-4660-9D6D-CD91C0E1FBF6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  <sheet name="Contenidos Sin Depresiación" sheetId="4" r:id="rId3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4" l="1"/>
  <c r="F29" i="4" s="1"/>
  <c r="K22" i="4"/>
  <c r="I22" i="4"/>
  <c r="F22" i="4"/>
  <c r="I21" i="4"/>
  <c r="K21" i="4" s="1"/>
  <c r="F21" i="4"/>
  <c r="K20" i="4"/>
  <c r="I20" i="4"/>
  <c r="F20" i="4"/>
  <c r="I19" i="4"/>
  <c r="K19" i="4" s="1"/>
  <c r="F19" i="4"/>
  <c r="K18" i="4"/>
  <c r="I18" i="4"/>
  <c r="F18" i="4"/>
  <c r="I17" i="4"/>
  <c r="K17" i="4" s="1"/>
  <c r="F17" i="4"/>
  <c r="I16" i="4"/>
  <c r="K16" i="4" s="1"/>
  <c r="F16" i="4"/>
  <c r="I15" i="4"/>
  <c r="K15" i="4" s="1"/>
  <c r="F15" i="4"/>
  <c r="K14" i="4"/>
  <c r="I14" i="4"/>
  <c r="F14" i="4"/>
  <c r="I13" i="4"/>
  <c r="K13" i="4" s="1"/>
  <c r="F13" i="4"/>
  <c r="K12" i="4"/>
  <c r="I12" i="4"/>
  <c r="F12" i="4"/>
  <c r="K11" i="4"/>
  <c r="I11" i="4"/>
  <c r="F11" i="4"/>
  <c r="K10" i="4"/>
  <c r="I10" i="4"/>
  <c r="F10" i="4"/>
  <c r="I9" i="4"/>
  <c r="K9" i="4" s="1"/>
  <c r="F9" i="4"/>
  <c r="I8" i="4"/>
  <c r="K8" i="4" s="1"/>
  <c r="F8" i="4"/>
  <c r="I7" i="4"/>
  <c r="K7" i="4" s="1"/>
  <c r="F7" i="4"/>
  <c r="F24" i="4" s="1"/>
  <c r="F28" i="4" s="1"/>
  <c r="I18" i="3"/>
  <c r="I9" i="3"/>
  <c r="I8" i="3"/>
  <c r="I7" i="3"/>
  <c r="P68" i="1"/>
  <c r="I68" i="1"/>
  <c r="I26" i="1"/>
  <c r="I23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6" i="1"/>
  <c r="P26" i="1" s="1"/>
  <c r="N24" i="1"/>
  <c r="P24" i="1" s="1"/>
  <c r="I24" i="1"/>
  <c r="N23" i="1"/>
  <c r="P23" i="1" s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8" i="1"/>
  <c r="P8" i="1" s="1"/>
  <c r="I8" i="1"/>
  <c r="N7" i="1"/>
  <c r="P7" i="1" s="1"/>
  <c r="I7" i="1"/>
  <c r="K24" i="4" l="1"/>
  <c r="L28" i="4" s="1"/>
  <c r="P65" i="1"/>
  <c r="P67" i="1" s="1"/>
  <c r="I65" i="1"/>
  <c r="I67" i="1" s="1"/>
  <c r="P69" i="1" l="1"/>
  <c r="I69" i="1"/>
  <c r="F27" i="3" s="1"/>
  <c r="I20" i="3"/>
  <c r="K20" i="3" s="1"/>
  <c r="I21" i="3"/>
  <c r="K21" i="3" s="1"/>
  <c r="L27" i="3" l="1"/>
  <c r="L27" i="4"/>
  <c r="L29" i="4" s="1"/>
  <c r="F7" i="3"/>
  <c r="F8" i="3"/>
  <c r="F9" i="3"/>
  <c r="F10" i="3"/>
  <c r="F11" i="3"/>
  <c r="F12" i="3"/>
  <c r="F20" i="3"/>
  <c r="F19" i="3"/>
  <c r="F18" i="3"/>
  <c r="F17" i="3"/>
  <c r="I19" i="3"/>
  <c r="K19" i="3" s="1"/>
  <c r="K18" i="3"/>
  <c r="I17" i="3"/>
  <c r="K17" i="3" s="1"/>
  <c r="K7" i="3"/>
  <c r="K8" i="3"/>
  <c r="K9" i="3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<sst xmlns="http://schemas.openxmlformats.org/spreadsheetml/2006/main" count="401" uniqueCount="175">
  <si>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</si>
  <si>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</si>
  <si>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</si>
  <si>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</si>
  <si>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</si>
  <si>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</si>
  <si>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</si>
  <si>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</si>
  <si>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</si>
  <si>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</si>
  <si>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</si>
  <si>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</si>
  <si>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</si>
  <si>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</si>
  <si>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</si>
  <si>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</si>
  <si>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</si>
  <si>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</si>
  <si>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</si>
  <si>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</si>
  <si>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</si>
  <si>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</si>
  <si>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</si>
  <si>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</si>
  <si>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</si>
  <si>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</si>
  <si>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</si>
  <si>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</si>
  <si>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</si>
  <si>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</si>
  <si>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</si>
  <si>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</si>
  <si>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</si>
  <si>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</si>
  <si>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</si>
  <si>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</si>
  <si>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</si>
  <si>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</si>
  <si>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</si>
  <si>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Enredaderas de más de 30 años</t>
  </si>
  <si>
    <t>gl</t>
  </si>
  <si>
    <t>Cierre perimetral (Reja de fierro revestida de latón 6,20 mt x 3,00 mt app.)</t>
  </si>
  <si>
    <t>Cierre Perimetral</t>
  </si>
  <si>
    <t xml:space="preserve">Plantas y Jardín </t>
  </si>
  <si>
    <t>Semilla de pasto para 3 m2 , 10 sacos compost,  12 sacos arena de lampa, fertilizante, flete</t>
  </si>
  <si>
    <t>Traslado de materiales</t>
  </si>
  <si>
    <t>https://www.cincopinos.cl/products/myrceugenia-exsucca</t>
  </si>
  <si>
    <t>Myrceugenia</t>
  </si>
  <si>
    <t>Rhus crenata</t>
  </si>
  <si>
    <t>Coleonema</t>
  </si>
  <si>
    <t>Ceratostigma</t>
  </si>
  <si>
    <t>Pitosporo tobira enano</t>
  </si>
  <si>
    <t>Tulbaghia</t>
  </si>
  <si>
    <t>Dietes</t>
  </si>
  <si>
    <t>Hiedra comun</t>
  </si>
  <si>
    <t>Anemona rosada simple</t>
  </si>
  <si>
    <t>Persicaria</t>
  </si>
  <si>
    <t>Valor por trabajos a realizar (limpieza, preparación de terreno, plantación de especies, siembra pasto, fertilización)</t>
  </si>
  <si>
    <t>Honorarios paisajismo neto</t>
  </si>
  <si>
    <t>Ajuste de Valor Acorde al Mercado Actual</t>
  </si>
  <si>
    <t>https://sodimac.falabella.com/sodimac-cl/product/110174669/Rhus-crenatta-0,30-m/110174675?kid=shopp198fc&amp;gad_source=1&amp;gclid=EAIaIQobChMI6vnaxZypiAMVylhIAB0kLQcLEAQYAiABEgL8BvD_BwE</t>
  </si>
  <si>
    <t>1.1</t>
  </si>
  <si>
    <t xml:space="preserve">Se mantiene Valor del Cliente por ser mas economico </t>
  </si>
  <si>
    <t>https://cubresueloschile.cl/products/diosma-coleonema</t>
  </si>
  <si>
    <t>https://www.multiplant.cl/producto/ceratostigma-rastrero-bol-20/</t>
  </si>
  <si>
    <t>https://www.cameliaylavanda.com/pitosporo-tobira-enano?utm_source=js-google-shopping-app&amp;utm_medium=js-google-shopping-app&amp;gad_source=1&amp;gclid=EAIaIQobChMIt_7txp2piAMVgUBIAB3tEARZEAQYASABEgIkwPD_BwE</t>
  </si>
  <si>
    <t>https://cubresueloschile.cl/products/tulbaghia</t>
  </si>
  <si>
    <t>https://www.multiplant.cl/producto/dietes-bol-20/</t>
  </si>
  <si>
    <t xml:space="preserve">Sin Observaciones </t>
  </si>
  <si>
    <t>Anigozanthos amarillo</t>
  </si>
  <si>
    <t>https://www.viveroantu.cl/product-page/anigozanthos-amarillo-yellow-gem</t>
  </si>
  <si>
    <t>https://www.viveroantu.cl/product-page/hiedra</t>
  </si>
  <si>
    <t>https://www.araucano.cl/product/herbacea-anemona-blanca-rosada</t>
  </si>
  <si>
    <t>https://www.viveroantu.cl/product-page/persicaria</t>
  </si>
  <si>
    <t xml:space="preserve">Piscina </t>
  </si>
  <si>
    <t>avaluacion piscinero actual, dura 3 meses</t>
  </si>
  <si>
    <t>Riego Automático</t>
  </si>
  <si>
    <t>Válvulas eléctricas</t>
  </si>
  <si>
    <t>Tiras pvc 25mm</t>
  </si>
  <si>
    <t>Tiras pvc 20mm</t>
  </si>
  <si>
    <t>Boquillas regulables</t>
  </si>
  <si>
    <t>Metros plansa ¾</t>
  </si>
  <si>
    <t>Porta boquillas</t>
  </si>
  <si>
    <t>Pegamentos</t>
  </si>
  <si>
    <t>Pop up emergentes</t>
  </si>
  <si>
    <t>Metros línea de goteo</t>
  </si>
  <si>
    <t>Terminales he 20mm</t>
  </si>
  <si>
    <t>Tiras 32mm pvc</t>
  </si>
  <si>
    <t>Lija metal</t>
  </si>
  <si>
    <t>Gas butano</t>
  </si>
  <si>
    <t xml:space="preserve">Teflón </t>
  </si>
  <si>
    <t>Valor por materiales a utilizar</t>
  </si>
  <si>
    <t>Valor por trabajos a realizar</t>
  </si>
  <si>
    <t>https://homevan.cl/producto/valvula-solenoide-100-dv-1-s-cf-rain-bird/?utm_source=google-ads&amp;utm_campaign=Maquinas+Maximo+Rendimiento&amp;utm_agid=&amp;utm_term=&amp;creative=&amp;device=c&amp;placement=&amp;UTM_keyword=&amp;utm_campaign=Maquinas+Maximo+Rendimiento&amp;gad_source=1&amp;gclid=EAIaIQobChMIks7pxKGpiAMVaVVIAB3JChf_EAQYASABEgK94fD_BwE</t>
  </si>
  <si>
    <t>https://sodimac.falabella.com/sodimac-cl/product/110279330/Tubo-PVC-P-25mm-x-6m-PN-12,5-Cementar./110279332</t>
  </si>
  <si>
    <t>https://sodimac.falabella.com/sodimac-cl/product/110312403/Tubo-PVC-P-20mm-x-6m-PN-16-Cementar/110312415</t>
  </si>
  <si>
    <t>https://www.sodimac.cl/sodimac-cl/articulo/110259991/Boquilla-de-aspersion-regulable-plastico-25-a-360%C2%B0/110259993?kid=goosho_373415&amp;shop=googleShopping&amp;gad_source=1&amp;gclid=EAIaIQobChMIgfSpiKKpiAMV0V5IAB2UYjj9EAQYASABEgIXpfD_BwE</t>
  </si>
  <si>
    <t>https://www.impac.cl/008000508-portaboquilla-roscado-3-8-hi-con-antigota-tuerca-boquilla.html</t>
  </si>
  <si>
    <t>https://www.hidrogest.cl/MLC-577384184-100-mts-caneria-manguera-plansa-polietileno-34-pulgadas-_JM</t>
  </si>
  <si>
    <t>https://www.hidrogest.cl/Pegamentos.</t>
  </si>
  <si>
    <t>https://www.hidrogest.cl/MLC-951914997-aspersor-pop-up-rainbird-1800-2-pulgadas-boquilla-van-24-m-_JM#position%3D2%26search_layout%3Dstack%26type%3Ditem%26tracking_id%3D5542d704-b8b4-4a00-ac53-9fe36437780b</t>
  </si>
  <si>
    <t>ml</t>
  </si>
  <si>
    <t>https://www.copeval.cl/riego/emisores/goteros-integrados/gotero-azud-pro-16-35-2-0-50-mt-rollo-550-mt-99945.html</t>
  </si>
  <si>
    <t>https://www.diplas.cl/products/terminal_hidraulico_he?variant=14573167018033&amp;currency=CLP&amp;utm_medium=product_sync&amp;utm_source=google&amp;utm_content=sag_organic&amp;utm_campaign=sag_organic&amp;utm_term=&amp;utm_campaign=gs-2020-04-16&amp;utm_source=google&amp;utm_medium=smart_campaign&amp;hsa_acc=9602142317&amp;hsa_cam=18313548613&amp;hsa_grp=&amp;hsa_ad=&amp;hsa_src=x&amp;hsa_tgt=&amp;hsa_kw=&amp;hsa_mt=&amp;hsa_net=adwords&amp;hsa_ver=3&amp;gad_source=1&amp;gclid=EAIaIQobChMIoerImaSpiAMVKVRIAB2RUwc4EAQYASABEgJmDPD_BwE</t>
  </si>
  <si>
    <t>https://sodimac.falabella.com/sodimac-cl/product/110226119/Lija-para-Fierros-y-Metales-N%B0100/110226128</t>
  </si>
  <si>
    <t>https://sodimac.falabella.com/sodimac-cl/product/110283444/Tubo-PVC-P-32mm-x-6m-PN-10-Cementar/110283453</t>
  </si>
  <si>
    <t>https://www.falabella.com/falabella-cl/product/115644742/Gas-Butano-Speed-150-ml/115644743</t>
  </si>
  <si>
    <t>https://sodimac.falabella.com/sodimac-cl/product/110299535/Teflon-premium-3-4-10-m/110299559</t>
  </si>
  <si>
    <t>Sin Observaciones</t>
  </si>
  <si>
    <t xml:space="preserve">Desglosamos partida por unidad </t>
  </si>
  <si>
    <t>Puertas Dañadas</t>
  </si>
  <si>
    <t>https://www.paris.cl/puerta-pino-radiata-sevillana-60x240-cm-10-vidrios-moldupanel-MK86OOSJQK.html?utm_campaign=organicshopping&amp;utm_medium=organic&amp;utm_source=google</t>
  </si>
  <si>
    <t>Puerta Pino Radiata Sevillana 60x240 cm 10 Vidrios Moldupanel (Sector comedor y living)</t>
  </si>
  <si>
    <t>Alfombra fibra natural hecha a mano 3,00 x 4,00 mts</t>
  </si>
  <si>
    <t>Alfombra sizal 3,00 x 4,00 mts</t>
  </si>
  <si>
    <t>Alfombra terraza 1,20 x 1,80</t>
  </si>
  <si>
    <t>Sofa 3 cuerpos</t>
  </si>
  <si>
    <t>Estufa Toyotomi LaserJet 73</t>
  </si>
  <si>
    <t>Zapatillas timberland</t>
  </si>
  <si>
    <t>Botas mujer marca Clarks</t>
  </si>
  <si>
    <t>Sofa en L terraza 2,90 x 2,10</t>
  </si>
  <si>
    <t>Toallas</t>
  </si>
  <si>
    <t>Noche hotel</t>
  </si>
  <si>
    <t>Comida Hotel</t>
  </si>
  <si>
    <t>compra estufa a gas</t>
  </si>
  <si>
    <t>Se considera sólo para Riego automático IVA  19%</t>
  </si>
  <si>
    <t>Se Considera Valor por Limpieza</t>
  </si>
  <si>
    <t>https://fabrics.cl/products/toalla-bano-700g-verde?variant=41720852938912&amp;gad_source=1&amp;gclid=EAIaIQobChMItqaa8KmpiAMV4UFIAB0xRgckEAQYBSABEgJsyfD_BwE</t>
  </si>
  <si>
    <t>Ajuste de Valor de Acuerdo al Mercado</t>
  </si>
  <si>
    <t>https://bodegaoportunidades.cl/products/estufa-laser-a-kerosene-de-tiro-forzado-toyotomi-fr-700f-blanco?variant=45470993940639&amp;currency=CLP&amp;utm_medium=product_sync&amp;utm_source=google&amp;utm_content=sag_organic&amp;utm_campaign=sag_organic&amp;gad_source=1&amp;gclid=EAIaIQobChMIgLCQsKqpiAMV91RIAB0kZBLfEAQYAyABEgJwwfD_BwE</t>
  </si>
  <si>
    <t>https://www.tradeinn.com/trekkinn/es/timberland-botas-de-senderismo-euro-sprint-hiker/136525749/p?utm_source=google_products&amp;utm_medium=merchant&amp;id_producte=5271355&amp;country=cl&amp;gad_source=1&amp;gclid=EAIaIQobChMImsej06qpiAMVAVVIAB2I6xKLEAQYAyABEgIDTfD_BwE&amp;gclsrc=aw.ds</t>
  </si>
  <si>
    <t>https://www.falabella.com/falabella-cl/product/16896081/Bota-Mujer-Cuero-Cafe-Clarks/16896086?kid=shopp159fc&amp;gad_source=1&amp;gclid=EAIaIQobChMI9Kuy9qqpiAMVHkBIAB3htANSEAQYASABEgKOqfD_BwE</t>
  </si>
  <si>
    <t>Sr. Cristian Marín Urzua</t>
  </si>
  <si>
    <t>Camino Club de Golf N°2191, Lo Barnechea</t>
  </si>
  <si>
    <t xml:space="preserve">Camino Club de Golf N°2191, Lo Barnechea 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</si>
  <si>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</si>
  <si>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</si>
  <si>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</si>
  <si>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</si>
  <si>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</si>
  <si>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</si>
  <si>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</si>
  <si>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</si>
  <si>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</si>
  <si>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</si>
  <si>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</si>
  <si>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</si>
  <si>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</si>
  <si>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</si>
  <si>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</si>
  <si>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</si>
  <si>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3.1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</si>
  <si>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</si>
  <si>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</si>
  <si>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</si>
  <si>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</si>
  <si>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</si>
  <si>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</si>
  <si>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</si>
  <si>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</si>
  <si>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</si>
  <si>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</si>
  <si>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</si>
  <si>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</si>
  <si>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</si>
  <si>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</si>
  <si>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</si>
  <si>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</si>
  <si>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5.1</t>
  </si>
  <si>
    <t>De acuerdo a lo validado en terreno es perdida total</t>
  </si>
  <si>
    <t>https://alfombraslarrain.com/tienda/alfombras/coleccion/fibras-naturales/fibra-natural-soft-cream/</t>
  </si>
  <si>
    <t>https://rugs.cl/products/alfombra-sisal-panier-natura</t>
  </si>
  <si>
    <t>https://rugs.cl/collections/120-x-180cm/products/alfombra-patchwork-6939at</t>
  </si>
  <si>
    <t>No Corresponde</t>
  </si>
  <si>
    <t>Se hara cargo Copergo??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</si>
</sst>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9" fillId="2" borderId="0" xfId="0" applyFont="1" applyFill="1"/>
    <xf numFmtId="3" fontId="11" fillId="2" borderId="0" xfId="0" applyNumberFormat="1" applyFont="1" applyFill="1" applyAlignment="1">
      <alignment horizontal="left" wrapText="1"/>
    </xf>
    <xf numFmtId="3" fontId="11" fillId="2" borderId="0" xfId="0" applyNumberFormat="1" applyFont="1" applyFill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vertical="center" wrapText="1"/>
    </xf>
    <xf numFmtId="3" fontId="12" fillId="2" borderId="0" xfId="0" applyNumberFormat="1" applyFont="1" applyFill="1" applyAlignment="1">
      <alignment vertical="center" wrapText="1"/>
    </xf>
    <xf numFmtId="9" fontId="17" fillId="2" borderId="0" xfId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3" fontId="12" fillId="3" borderId="3" xfId="0" applyNumberFormat="1" applyFont="1" applyFill="1" applyBorder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3" fontId="17" fillId="2" borderId="0" xfId="0" applyNumberFormat="1" applyFont="1" applyFill="1" applyAlignment="1">
      <alignment horizontal="center" vertical="center" wrapText="1"/>
    </xf>
    <xf numFmtId="166" fontId="10" fillId="3" borderId="0" xfId="0" applyNumberFormat="1" applyFont="1" applyFill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7" fontId="18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2" fontId="12" fillId="2" borderId="0" xfId="0" applyNumberFormat="1" applyFont="1" applyFill="1" applyAlignment="1">
      <alignment horizontal="right" vertical="center" wrapText="1"/>
    </xf>
    <xf numFmtId="4" fontId="18" fillId="2" borderId="0" xfId="0" applyNumberFormat="1" applyFont="1" applyFill="1" applyAlignment="1">
      <alignment horizontal="right"/>
    </xf>
    <xf numFmtId="2" fontId="10" fillId="3" borderId="5" xfId="0" applyNumberFormat="1" applyFont="1" applyFill="1" applyBorder="1" applyAlignment="1">
      <alignment horizontal="right" vertical="center" wrapText="1"/>
    </xf>
    <xf numFmtId="2" fontId="10" fillId="3" borderId="0" xfId="0" applyNumberFormat="1" applyFont="1" applyFill="1" applyAlignment="1">
      <alignment horizontal="right" vertical="center" wrapText="1"/>
    </xf>
    <xf numFmtId="0" fontId="9" fillId="0" borderId="0" xfId="0" applyFont="1"/>
    <xf numFmtId="0" fontId="9" fillId="3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wrapText="1"/>
    </xf>
    <xf numFmtId="166" fontId="14" fillId="3" borderId="4" xfId="0" applyNumberFormat="1" applyFont="1" applyFill="1" applyBorder="1" applyAlignment="1">
      <alignment horizontal="left" vertical="center" wrapText="1"/>
    </xf>
    <xf numFmtId="166" fontId="14" fillId="3" borderId="3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166" fontId="14" fillId="3" borderId="0" xfId="0" applyNumberFormat="1" applyFont="1" applyFill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0" fillId="2" borderId="0" xfId="0" applyNumberFormat="1" applyFont="1" applyFill="1" applyAlignment="1">
      <alignment vertical="center" wrapText="1"/>
    </xf>
    <xf numFmtId="166" fontId="10" fillId="3" borderId="6" xfId="0" applyNumberFormat="1" applyFont="1" applyFill="1" applyBorder="1" applyAlignment="1">
      <alignment horizontal="left" vertical="center" wrapText="1"/>
    </xf>
    <xf numFmtId="2" fontId="10" fillId="2" borderId="0" xfId="0" applyNumberFormat="1" applyFont="1" applyFill="1" applyAlignment="1">
      <alignment horizontal="right" vertical="center" wrapText="1"/>
    </xf>
    <xf numFmtId="166" fontId="10" fillId="3" borderId="6" xfId="0" applyNumberFormat="1" applyFont="1" applyFill="1" applyBorder="1" applyAlignment="1">
      <alignment vertical="center" wrapText="1"/>
    </xf>
    <xf numFmtId="7" fontId="18" fillId="3" borderId="9" xfId="2" applyNumberFormat="1" applyFont="1" applyFill="1" applyBorder="1" applyAlignment="1">
      <alignment vertical="center" wrapText="1"/>
    </xf>
    <xf numFmtId="166" fontId="10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1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1" fillId="2" borderId="1" xfId="0" applyFont="1" applyFill="1" applyBorder="1" applyAlignment="1">
      <alignment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0" fontId="11" fillId="0" borderId="1" xfId="0" applyFont="1" applyBorder="1" applyAlignment="1">
      <alignment vertical="center"/>
    </xf>
    <xf numFmtId="3" fontId="11" fillId="0" borderId="0" xfId="0" applyNumberFormat="1" applyFont="1" applyAlignment="1">
      <alignment horizontal="left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vertical="center" wrapText="1"/>
    </xf>
    <xf numFmtId="3" fontId="11" fillId="0" borderId="0" xfId="0" applyNumberFormat="1" applyFont="1" applyAlignment="1">
      <alignment horizontal="center" vertical="center" wrapText="1"/>
    </xf>
    <xf numFmtId="9" fontId="17" fillId="0" borderId="0" xfId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0" fillId="2" borderId="0" xfId="0" applyFont="1" applyFill="1" applyAlignment="1">
      <alignment vertical="center"/>
    </xf>
    <xf numFmtId="0" fontId="16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9" fillId="2" borderId="0" xfId="0" applyFont="1" applyFill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12" fillId="2" borderId="0" xfId="0" applyNumberFormat="1" applyFont="1" applyFill="1" applyAlignment="1">
      <alignment vertical="center"/>
    </xf>
    <xf numFmtId="3" fontId="12" fillId="0" borderId="0" xfId="0" applyNumberFormat="1" applyFont="1" applyAlignment="1">
      <alignment vertical="center"/>
    </xf>
    <xf numFmtId="3" fontId="11" fillId="0" borderId="0" xfId="0" applyNumberFormat="1" applyFont="1" applyAlignment="1">
      <alignment vertical="center"/>
    </xf>
    <xf numFmtId="3" fontId="13" fillId="2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horizontal="left" vertical="center"/>
    </xf>
    <xf numFmtId="3" fontId="14" fillId="0" borderId="0" xfId="0" applyNumberFormat="1" applyFont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4" fillId="2" borderId="0" xfId="0" applyFont="1" applyFill="1" applyAlignment="1">
      <alignment vertical="center" wrapText="1"/>
    </xf>
    <xf numFmtId="3" fontId="15" fillId="2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horizontal="center" vertical="center"/>
    </xf>
    <xf numFmtId="164" fontId="14" fillId="2" borderId="0" xfId="0" applyNumberFormat="1" applyFont="1" applyFill="1" applyAlignment="1">
      <alignment horizontal="center" vertical="center"/>
    </xf>
    <xf numFmtId="165" fontId="14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/>
    </xf>
    <xf numFmtId="165" fontId="12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 wrapText="1"/>
    </xf>
    <xf numFmtId="3" fontId="11" fillId="0" borderId="0" xfId="0" applyNumberFormat="1" applyFont="1" applyAlignment="1">
      <alignment horizontal="left" vertical="center" wrapText="1"/>
    </xf>
    <xf numFmtId="166" fontId="17" fillId="2" borderId="1" xfId="0" applyNumberFormat="1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7" fontId="18" fillId="3" borderId="9" xfId="2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4" fillId="2" borderId="0" xfId="0" applyFont="1" applyFill="1" applyAlignment="1">
      <alignment horizontal="left" vertical="center"/>
    </xf>
    <xf numFmtId="3" fontId="16" fillId="2" borderId="0" xfId="0" applyNumberFormat="1" applyFont="1" applyFill="1" applyAlignment="1">
      <alignment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66" fontId="17" fillId="0" borderId="1" xfId="0" applyNumberFormat="1" applyFont="1" applyBorder="1" applyAlignment="1">
      <alignment vertical="center" wrapText="1"/>
    </xf>
    <xf numFmtId="42" fontId="2" fillId="2" borderId="4" xfId="2" applyFont="1" applyFill="1" applyBorder="1" applyAlignment="1">
      <alignment horizontal="center"/>
    </xf>
    <xf numFmtId="42" fontId="2" fillId="2" borderId="6" xfId="0" applyNumberFormat="1" applyFont="1" applyFill="1" applyBorder="1" applyAlignment="1">
      <alignment horizontal="center"/>
    </xf>
    <xf numFmtId="42" fontId="4" fillId="3" borderId="12" xfId="2" applyFont="1" applyFill="1" applyBorder="1" applyAlignment="1">
      <alignment horizontal="center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42" fontId="2" fillId="2" borderId="6" xfId="2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left"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9" fontId="19" fillId="2" borderId="0" xfId="1" applyFont="1" applyFill="1" applyBorder="1" applyAlignment="1">
      <alignment horizontal="center" vertical="center" wrapText="1"/>
    </xf>
    <xf numFmtId="3" fontId="20" fillId="2" borderId="0" xfId="0" applyNumberFormat="1" applyFont="1" applyFill="1" applyAlignment="1">
      <alignment vertical="center" wrapText="1"/>
    </xf>
    <xf numFmtId="0" fontId="20" fillId="2" borderId="1" xfId="0" applyFont="1" applyFill="1" applyBorder="1" applyAlignment="1">
      <alignment horizontal="center" vertical="center" wrapText="1"/>
    </xf>
    <xf numFmtId="2" fontId="10" fillId="3" borderId="0" xfId="0" applyNumberFormat="1" applyFont="1" applyFill="1" applyAlignment="1">
      <alignment horizontal="right" vertical="center" wrapText="1"/>
    </xf>
    <xf numFmtId="2" fontId="10" fillId="3" borderId="5" xfId="0" applyNumberFormat="1" applyFont="1" applyFill="1" applyBorder="1" applyAlignment="1">
      <alignment horizontal="right" vertical="center" wrapText="1"/>
    </xf>
    <xf numFmtId="4" fontId="18" fillId="3" borderId="7" xfId="0" applyNumberFormat="1" applyFont="1" applyFill="1" applyBorder="1" applyAlignment="1">
      <alignment horizontal="right"/>
    </xf>
    <xf numFmtId="4" fontId="18" fillId="3" borderId="8" xfId="0" applyNumberFormat="1" applyFont="1" applyFill="1" applyBorder="1" applyAlignment="1">
      <alignment horizontal="right"/>
    </xf>
    <xf numFmtId="3" fontId="14" fillId="3" borderId="16" xfId="0" applyNumberFormat="1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2" fontId="16" fillId="3" borderId="5" xfId="0" applyNumberFormat="1" applyFont="1" applyFill="1" applyBorder="1" applyAlignment="1">
      <alignment horizontal="left" vertical="center" wrapText="1"/>
    </xf>
    <xf numFmtId="2" fontId="16" fillId="3" borderId="0" xfId="0" applyNumberFormat="1" applyFont="1" applyFill="1" applyAlignment="1">
      <alignment horizontal="left" vertical="center" wrapText="1"/>
    </xf>
    <xf numFmtId="2" fontId="12" fillId="3" borderId="2" xfId="0" applyNumberFormat="1" applyFont="1" applyFill="1" applyBorder="1" applyAlignment="1">
      <alignment horizontal="right" vertical="center" wrapText="1"/>
    </xf>
    <xf numFmtId="2" fontId="12" fillId="3" borderId="3" xfId="0" applyNumberFormat="1" applyFont="1" applyFill="1" applyBorder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/>
    </xf>
    <xf numFmtId="2" fontId="12" fillId="3" borderId="0" xfId="0" applyNumberFormat="1" applyFont="1" applyFill="1" applyAlignment="1">
      <alignment horizontal="right" vertical="center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 ?><Relationships xmlns="http://schemas.openxmlformats.org/package/2006/relationships"><Relationship Id="rId8" Target="../media/image8.jpeg" Type="http://schemas.openxmlformats.org/officeDocument/2006/relationships/image"/><Relationship Id="rId3" Target="../media/image3.jpeg" Type="http://schemas.openxmlformats.org/officeDocument/2006/relationships/image"/><Relationship Id="rId7" Target="../media/image7.jpeg" Type="http://schemas.openxmlformats.org/officeDocument/2006/relationships/image"/><Relationship Id="rId12" Target="../media/image12.png" Type="http://schemas.openxmlformats.org/officeDocument/2006/relationships/image"/><Relationship Id="rId2" Target="../media/image2.jpeg" Type="http://schemas.openxmlformats.org/officeDocument/2006/relationships/image"/><Relationship Id="rId1" Target="../media/image1.jpeg" Type="http://schemas.openxmlformats.org/officeDocument/2006/relationships/image"/><Relationship Id="rId6" Target="../media/image6.jpeg" Type="http://schemas.openxmlformats.org/officeDocument/2006/relationships/image"/><Relationship Id="rId11" Target="../media/image11.jpeg" Type="http://schemas.openxmlformats.org/officeDocument/2006/relationships/image"/><Relationship Id="rId5" Target="../media/image5.jpeg" Type="http://schemas.openxmlformats.org/officeDocument/2006/relationships/image"/><Relationship Id="rId10" Target="../media/image10.jpeg" Type="http://schemas.openxmlformats.org/officeDocument/2006/relationships/image"/><Relationship Id="rId4" Target="../media/image4.jpeg" Type="http://schemas.openxmlformats.org/officeDocument/2006/relationships/image"/><Relationship Id="rId9" Target="../media/image9.jpeg" Type="http://schemas.openxmlformats.org/officeDocument/2006/relationships/image"/></Relationships>
</file>

<file path=xl/drawings/_rels/drawing2.xml.rels><?xml version="1.0" encoding="UTF-8" standalone="yes" ?><Relationships xmlns="http://schemas.openxmlformats.org/package/2006/relationships"><Relationship Id="rId3" Target="../media/image15.jpeg" Type="http://schemas.openxmlformats.org/officeDocument/2006/relationships/image"/><Relationship Id="rId7" Target="../media/image19.jpeg" Type="http://schemas.openxmlformats.org/officeDocument/2006/relationships/image"/><Relationship Id="rId2" Target="../media/image14.jpeg" Type="http://schemas.openxmlformats.org/officeDocument/2006/relationships/image"/><Relationship Id="rId1" Target="../media/image13.jpeg" Type="http://schemas.openxmlformats.org/officeDocument/2006/relationships/image"/><Relationship Id="rId6" Target="../media/image18.jpeg" Type="http://schemas.openxmlformats.org/officeDocument/2006/relationships/image"/><Relationship Id="rId5" Target="../media/image17.jpeg" Type="http://schemas.openxmlformats.org/officeDocument/2006/relationships/image"/><Relationship Id="rId4" Target="../media/image16.png" Type="http://schemas.openxmlformats.org/officeDocument/2006/relationships/image"/></Relationships>
</file>

<file path=xl/drawings/_rels/drawing3.xml.rels><?xml version="1.0" encoding="UTF-8" standalone="yes" ?><Relationships xmlns="http://schemas.openxmlformats.org/package/2006/relationships"><Relationship Id="rId3" Target="../media/image15.jpeg" Type="http://schemas.openxmlformats.org/officeDocument/2006/relationships/image"/><Relationship Id="rId7" Target="../media/image19.jpeg" Type="http://schemas.openxmlformats.org/officeDocument/2006/relationships/image"/><Relationship Id="rId2" Target="../media/image14.jpeg" Type="http://schemas.openxmlformats.org/officeDocument/2006/relationships/image"/><Relationship Id="rId1" Target="../media/image13.jpeg" Type="http://schemas.openxmlformats.org/officeDocument/2006/relationships/image"/><Relationship Id="rId6" Target="../media/image18.jpeg" Type="http://schemas.openxmlformats.org/officeDocument/2006/relationships/image"/><Relationship Id="rId5" Target="../media/image17.jpeg" Type="http://schemas.openxmlformats.org/officeDocument/2006/relationships/image"/><Relationship Id="rId4" Target="../media/image16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72</xdr:row>
      <xdr:rowOff>0</xdr:rowOff>
    </xdr:from>
    <xdr:to>
      <xdr:col>17</xdr:col>
      <xdr:colOff>744987</xdr:colOff>
      <xdr:row>115</xdr:row>
      <xdr:rowOff>92236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D3E8A9-DA56-AD2B-5E1B-0C92CBDEB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13503088"/>
          <a:ext cx="13794125" cy="731622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17</xdr:col>
      <xdr:colOff>264859</xdr:colOff>
      <xdr:row>154</xdr:row>
      <xdr:rowOff>56258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0FA8F7-2131-A4BF-8448-B6537B163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294" y="21078265"/>
          <a:ext cx="13308282" cy="645885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15</xdr:col>
      <xdr:colOff>136726</xdr:colOff>
      <xdr:row>191</xdr:row>
      <xdr:rowOff>93305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E70E68-D58E-3069-4D96-D92D56F50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294" y="28003500"/>
          <a:ext cx="12146070" cy="61349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13</xdr:col>
      <xdr:colOff>624958</xdr:colOff>
      <xdr:row>226</xdr:row>
      <xdr:rowOff>136073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EA93117-DE60-5287-6089-7972439FA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9294" y="34222765"/>
          <a:ext cx="11288700" cy="585869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17</xdr:col>
      <xdr:colOff>1691904</xdr:colOff>
      <xdr:row>265</xdr:row>
      <xdr:rowOff>58585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340C6F4-B33B-3BF9-AAA6-05601D4FB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9294" y="40879059"/>
          <a:ext cx="14737232" cy="6268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266</xdr:row>
      <xdr:rowOff>0</xdr:rowOff>
    </xdr:from>
    <xdr:to>
      <xdr:col>14</xdr:col>
      <xdr:colOff>325968</xdr:colOff>
      <xdr:row>306</xdr:row>
      <xdr:rowOff>55408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E5A14FD-33E5-B7EB-3229-6A47D1205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9294" y="47625000"/>
          <a:ext cx="11965070" cy="679227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307</xdr:row>
      <xdr:rowOff>0</xdr:rowOff>
    </xdr:from>
    <xdr:to>
      <xdr:col>13</xdr:col>
      <xdr:colOff>819295</xdr:colOff>
      <xdr:row>341</xdr:row>
      <xdr:rowOff>16039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30B077A-A0BC-22F8-8EBC-8515BF1B5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9294" y="54516618"/>
          <a:ext cx="11479227" cy="57253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342</xdr:row>
      <xdr:rowOff>0</xdr:rowOff>
    </xdr:from>
    <xdr:to>
      <xdr:col>15</xdr:col>
      <xdr:colOff>150057</xdr:colOff>
      <xdr:row>390</xdr:row>
      <xdr:rowOff>53914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AB41D6-08DF-0E54-D83E-941F5FE03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9294" y="60579000"/>
          <a:ext cx="12117491" cy="81259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391</xdr:row>
      <xdr:rowOff>0</xdr:rowOff>
    </xdr:from>
    <xdr:to>
      <xdr:col>13</xdr:col>
      <xdr:colOff>897413</xdr:colOff>
      <xdr:row>439</xdr:row>
      <xdr:rowOff>95829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66E887B-70F8-A978-3244-9C18D0DF3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9294" y="68815324"/>
          <a:ext cx="11574490" cy="81640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440</xdr:row>
      <xdr:rowOff>0</xdr:rowOff>
    </xdr:from>
    <xdr:to>
      <xdr:col>17</xdr:col>
      <xdr:colOff>205796</xdr:colOff>
      <xdr:row>479</xdr:row>
      <xdr:rowOff>21538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72EB506-D9E1-E8F0-9CE8-F863B6A94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9294" y="77230941"/>
          <a:ext cx="13251124" cy="658269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480</xdr:row>
      <xdr:rowOff>0</xdr:rowOff>
    </xdr:from>
    <xdr:to>
      <xdr:col>12</xdr:col>
      <xdr:colOff>365614</xdr:colOff>
      <xdr:row>527</xdr:row>
      <xdr:rowOff>132454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AF0BA67-7CDA-652A-301E-8EBCCD001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79294" y="84133765"/>
          <a:ext cx="10193173" cy="804022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528</xdr:row>
      <xdr:rowOff>0</xdr:rowOff>
    </xdr:from>
    <xdr:to>
      <xdr:col>17</xdr:col>
      <xdr:colOff>1773832</xdr:colOff>
      <xdr:row>573</xdr:row>
      <xdr:rowOff>137116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95A62DA-5A7C-C5AD-BC3E-8C66582D7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79294" y="91877029"/>
          <a:ext cx="14832495" cy="77068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116</xdr:row>
      <xdr:rowOff>149678</xdr:rowOff>
    </xdr:from>
    <xdr:to>
      <xdr:col>10</xdr:col>
      <xdr:colOff>171770</xdr:colOff>
      <xdr:row>144</xdr:row>
      <xdr:rowOff>55813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75DEC0-BD75-43B6-9D1E-DB7757CA3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1104678"/>
          <a:ext cx="8975864" cy="48724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190501</xdr:colOff>
      <xdr:row>144</xdr:row>
      <xdr:rowOff>149678</xdr:rowOff>
    </xdr:from>
    <xdr:to>
      <xdr:col>10</xdr:col>
      <xdr:colOff>170362</xdr:colOff>
      <xdr:row>167</xdr:row>
      <xdr:rowOff>167782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661861D-5F65-4C90-8C38-0A558A5C7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1" y="26057678"/>
          <a:ext cx="8991600" cy="40904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198935</xdr:colOff>
      <xdr:row>168</xdr:row>
      <xdr:rowOff>149678</xdr:rowOff>
    </xdr:from>
    <xdr:to>
      <xdr:col>10</xdr:col>
      <xdr:colOff>168552</xdr:colOff>
      <xdr:row>190</xdr:row>
      <xdr:rowOff>96610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731029B-63F8-4C3D-8C5B-A292A24FA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935" y="30303107"/>
          <a:ext cx="8981356" cy="38290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190500</xdr:colOff>
      <xdr:row>190</xdr:row>
      <xdr:rowOff>149679</xdr:rowOff>
    </xdr:from>
    <xdr:to>
      <xdr:col>10</xdr:col>
      <xdr:colOff>191316</xdr:colOff>
      <xdr:row>213</xdr:row>
      <xdr:rowOff>151361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3AAAFE8-45CE-4140-9B32-F067B0133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34194750"/>
          <a:ext cx="9008745" cy="407021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11</xdr:col>
      <xdr:colOff>472914</xdr:colOff>
      <xdr:row>63</xdr:row>
      <xdr:rowOff>131435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2362AC4-4D01-7D64-E34F-4A680D5E8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4929" y="5919107"/>
          <a:ext cx="10002646" cy="578248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64</xdr:row>
      <xdr:rowOff>13607</xdr:rowOff>
    </xdr:from>
    <xdr:to>
      <xdr:col>11</xdr:col>
      <xdr:colOff>438470</xdr:colOff>
      <xdr:row>89</xdr:row>
      <xdr:rowOff>172809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17A831F-06E0-629D-B42D-207085AF0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4930" y="11770178"/>
          <a:ext cx="9977726" cy="4572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231323</xdr:colOff>
      <xdr:row>90</xdr:row>
      <xdr:rowOff>95251</xdr:rowOff>
    </xdr:from>
    <xdr:to>
      <xdr:col>11</xdr:col>
      <xdr:colOff>436411</xdr:colOff>
      <xdr:row>116</xdr:row>
      <xdr:rowOff>21898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4AF727F-BCD4-E681-681F-49DBA7510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1323" y="16451037"/>
          <a:ext cx="9977844" cy="453348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116</xdr:row>
      <xdr:rowOff>149678</xdr:rowOff>
    </xdr:from>
    <xdr:to>
      <xdr:col>10</xdr:col>
      <xdr:colOff>171770</xdr:colOff>
      <xdr:row>144</xdr:row>
      <xdr:rowOff>59623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C035FA6-2971-4493-86CD-AE9A63B6D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0485553"/>
          <a:ext cx="8988110" cy="471054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190501</xdr:colOff>
      <xdr:row>144</xdr:row>
      <xdr:rowOff>149678</xdr:rowOff>
    </xdr:from>
    <xdr:to>
      <xdr:col>10</xdr:col>
      <xdr:colOff>170362</xdr:colOff>
      <xdr:row>168</xdr:row>
      <xdr:rowOff>142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6C238B6-5A6B-41E6-A21A-F8B8AAC7D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1" y="25286153"/>
          <a:ext cx="8994321" cy="396526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198935</xdr:colOff>
      <xdr:row>168</xdr:row>
      <xdr:rowOff>149678</xdr:rowOff>
    </xdr:from>
    <xdr:to>
      <xdr:col>10</xdr:col>
      <xdr:colOff>168552</xdr:colOff>
      <xdr:row>190</xdr:row>
      <xdr:rowOff>96611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15740E8-6D0A-4942-BFE6-2FC43A37C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840" y="29400953"/>
          <a:ext cx="8982172" cy="371502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190500</xdr:colOff>
      <xdr:row>190</xdr:row>
      <xdr:rowOff>149679</xdr:rowOff>
    </xdr:from>
    <xdr:to>
      <xdr:col>10</xdr:col>
      <xdr:colOff>191316</xdr:colOff>
      <xdr:row>213</xdr:row>
      <xdr:rowOff>151361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F527DD9-FA23-414C-BA4B-E958BD4E4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33172854"/>
          <a:ext cx="9011466" cy="394503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11</xdr:col>
      <xdr:colOff>472914</xdr:colOff>
      <xdr:row>63</xdr:row>
      <xdr:rowOff>137150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0FE5B86-52BE-4359-A243-AD3CCCF42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5762625"/>
          <a:ext cx="10011249" cy="562164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64</xdr:row>
      <xdr:rowOff>13607</xdr:rowOff>
    </xdr:from>
    <xdr:to>
      <xdr:col>11</xdr:col>
      <xdr:colOff>438470</xdr:colOff>
      <xdr:row>90</xdr:row>
      <xdr:rowOff>1360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341BE3B-AB06-4EDF-A4DC-FD558FDBC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1" y="11437892"/>
          <a:ext cx="9969184" cy="443783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231323</xdr:colOff>
      <xdr:row>90</xdr:row>
      <xdr:rowOff>95251</xdr:rowOff>
    </xdr:from>
    <xdr:to>
      <xdr:col>11</xdr:col>
      <xdr:colOff>436411</xdr:colOff>
      <xdr:row>116</xdr:row>
      <xdr:rowOff>21899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B014DC3-4C49-4AB3-A29B-F2603AF9B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1323" y="15969616"/>
          <a:ext cx="9991073" cy="438434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16" zoomScale="85" zoomScaleNormal="85" workbookViewId="0">
      <selection activeCell="T70" sqref="T7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36" bestFit="1" customWidth="1"/>
    <col min="5" max="5" width="1.109375" style="1" customWidth="1"/>
    <col min="6" max="6" width="15.21875" style="1" customWidth="1"/>
    <col min="7" max="8" width="16.332031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2" style="139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s="36" customFormat="1" ht="13.8">
      <c r="B2" s="110"/>
      <c r="C2" s="110"/>
      <c r="D2" s="100" t="s">
        <v>132</v>
      </c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36"/>
      <c r="S2" s="110"/>
      <c r="T2" s="110"/>
    </row>
    <row r="3" spans="2:20" s="36" customFormat="1" ht="13.8">
      <c r="B3" s="111" t="s">
        <v>10</v>
      </c>
      <c r="C3" s="110"/>
      <c r="D3" s="112" t="s">
        <v>2</v>
      </c>
      <c r="E3" s="113"/>
      <c r="F3" s="186" t="s">
        <v>0</v>
      </c>
      <c r="G3" s="187"/>
      <c r="H3" s="187"/>
      <c r="I3" s="188"/>
      <c r="J3" s="114"/>
      <c r="K3" s="189" t="s">
        <v>1</v>
      </c>
      <c r="L3" s="189"/>
      <c r="M3" s="190"/>
      <c r="N3" s="190"/>
      <c r="O3" s="190"/>
      <c r="P3" s="190"/>
      <c r="Q3" s="115"/>
      <c r="R3" s="116"/>
      <c r="S3" s="110"/>
      <c r="T3" s="110"/>
    </row>
    <row r="4" spans="2:20" s="36" customFormat="1" ht="13.8">
      <c r="B4" s="117"/>
      <c r="C4" s="118"/>
      <c r="D4" s="119" t="s">
        <v>134</v>
      </c>
      <c r="E4" s="114"/>
      <c r="F4" s="120"/>
      <c r="G4" s="117"/>
      <c r="H4" s="117"/>
      <c r="I4" s="117"/>
      <c r="J4" s="114"/>
      <c r="K4" s="120"/>
      <c r="L4" s="120"/>
      <c r="M4" s="117"/>
      <c r="N4" s="117"/>
      <c r="O4" s="117"/>
      <c r="P4" s="117"/>
      <c r="Q4" s="115"/>
      <c r="R4" s="116"/>
      <c r="S4" s="110"/>
      <c r="T4" s="110"/>
    </row>
    <row r="5" spans="2:20" s="36" customFormat="1" ht="13.8">
      <c r="B5" s="117"/>
      <c r="C5" s="118"/>
      <c r="D5" s="100" t="s">
        <v>37</v>
      </c>
      <c r="E5" s="114"/>
      <c r="F5" s="120"/>
      <c r="G5" s="117"/>
      <c r="H5" s="117"/>
      <c r="I5" s="117"/>
      <c r="J5" s="114"/>
      <c r="K5" s="120"/>
      <c r="L5" s="120"/>
      <c r="M5" s="117"/>
      <c r="N5" s="117"/>
      <c r="O5" s="117"/>
      <c r="P5" s="117"/>
      <c r="Q5" s="115"/>
      <c r="R5" s="116"/>
      <c r="S5" s="110"/>
      <c r="T5" s="110"/>
    </row>
    <row r="6" spans="2:20" s="36" customFormat="1" ht="13.8">
      <c r="B6" s="121">
        <v>1</v>
      </c>
      <c r="C6" s="122"/>
      <c r="D6" s="123" t="s">
        <v>42</v>
      </c>
      <c r="E6" s="124"/>
      <c r="F6" s="125" t="s">
        <v>3</v>
      </c>
      <c r="G6" s="121" t="s">
        <v>4</v>
      </c>
      <c r="H6" s="126" t="s">
        <v>5</v>
      </c>
      <c r="I6" s="127" t="s">
        <v>6</v>
      </c>
      <c r="J6" s="128"/>
      <c r="K6" s="125" t="s">
        <v>3</v>
      </c>
      <c r="L6" s="121" t="s">
        <v>4</v>
      </c>
      <c r="M6" s="126" t="s">
        <v>5</v>
      </c>
      <c r="N6" s="127" t="s">
        <v>6</v>
      </c>
      <c r="O6" s="125" t="s">
        <v>7</v>
      </c>
      <c r="P6" s="129" t="s">
        <v>8</v>
      </c>
      <c r="Q6" s="130"/>
      <c r="R6" s="140" t="s">
        <v>9</v>
      </c>
      <c r="S6" s="110"/>
      <c r="T6" s="131" t="s">
        <v>38</v>
      </c>
    </row>
    <row r="7" spans="2:20" s="36" customFormat="1" ht="27.6">
      <c r="B7" s="58" t="s">
        <v>61</v>
      </c>
      <c r="C7" s="110"/>
      <c r="D7" s="173" t="s">
        <v>41</v>
      </c>
      <c r="E7" s="174"/>
      <c r="F7" s="175">
        <v>1</v>
      </c>
      <c r="G7" s="176" t="s">
        <v>40</v>
      </c>
      <c r="H7" s="177">
        <v>0</v>
      </c>
      <c r="I7" s="177">
        <f t="shared" ref="I7:I63" si="0">+F7*H7</f>
        <v>0</v>
      </c>
      <c r="J7" s="178"/>
      <c r="K7" s="175">
        <v>1</v>
      </c>
      <c r="L7" s="176" t="s">
        <v>40</v>
      </c>
      <c r="M7" s="177">
        <v>0</v>
      </c>
      <c r="N7" s="177">
        <f t="shared" ref="N7:N63" si="1">+K7*M7</f>
        <v>0</v>
      </c>
      <c r="O7" s="179">
        <v>0</v>
      </c>
      <c r="P7" s="177">
        <f t="shared" ref="P7:P63" si="2">+(-N7*O7)+N7</f>
        <v>0</v>
      </c>
      <c r="Q7" s="180"/>
      <c r="R7" s="181" t="s">
        <v>174</v>
      </c>
      <c r="S7" s="110"/>
      <c r="T7" s="101"/>
    </row>
    <row r="8" spans="2:20" s="36" customFormat="1" ht="13.8">
      <c r="B8" s="58" t="s">
        <v>135</v>
      </c>
      <c r="C8" s="110"/>
      <c r="D8" s="173" t="s">
        <v>39</v>
      </c>
      <c r="E8" s="174"/>
      <c r="F8" s="175">
        <v>1</v>
      </c>
      <c r="G8" s="176" t="s">
        <v>40</v>
      </c>
      <c r="H8" s="177">
        <v>0</v>
      </c>
      <c r="I8" s="177">
        <f t="shared" si="0"/>
        <v>0</v>
      </c>
      <c r="J8" s="178"/>
      <c r="K8" s="175">
        <v>1</v>
      </c>
      <c r="L8" s="176" t="s">
        <v>40</v>
      </c>
      <c r="M8" s="177">
        <v>0</v>
      </c>
      <c r="N8" s="177">
        <f t="shared" si="1"/>
        <v>0</v>
      </c>
      <c r="O8" s="179">
        <v>0</v>
      </c>
      <c r="P8" s="177">
        <f t="shared" si="2"/>
        <v>0</v>
      </c>
      <c r="Q8" s="180"/>
      <c r="R8" s="181" t="s">
        <v>174</v>
      </c>
      <c r="S8" s="110"/>
      <c r="T8" s="101"/>
    </row>
    <row r="9" spans="2:20" s="36" customFormat="1" ht="13.8">
      <c r="B9" s="121">
        <v>2</v>
      </c>
      <c r="C9" s="122"/>
      <c r="D9" s="123" t="s">
        <v>43</v>
      </c>
      <c r="E9" s="124"/>
      <c r="F9" s="125" t="s">
        <v>3</v>
      </c>
      <c r="G9" s="121" t="s">
        <v>4</v>
      </c>
      <c r="H9" s="126" t="s">
        <v>5</v>
      </c>
      <c r="I9" s="127" t="s">
        <v>6</v>
      </c>
      <c r="J9" s="128"/>
      <c r="K9" s="125" t="s">
        <v>3</v>
      </c>
      <c r="L9" s="121" t="s">
        <v>4</v>
      </c>
      <c r="M9" s="126" t="s">
        <v>5</v>
      </c>
      <c r="N9" s="127" t="s">
        <v>6</v>
      </c>
      <c r="O9" s="125" t="s">
        <v>7</v>
      </c>
      <c r="P9" s="129" t="s">
        <v>8</v>
      </c>
      <c r="Q9" s="130"/>
      <c r="R9" s="140" t="s">
        <v>9</v>
      </c>
      <c r="S9" s="110"/>
      <c r="T9" s="131" t="s">
        <v>38</v>
      </c>
    </row>
    <row r="10" spans="2:20" s="36" customFormat="1" ht="13.8">
      <c r="B10" s="58" t="s">
        <v>136</v>
      </c>
      <c r="C10" s="110"/>
      <c r="D10" s="82" t="s">
        <v>47</v>
      </c>
      <c r="E10" s="132"/>
      <c r="F10" s="40">
        <v>3</v>
      </c>
      <c r="G10" s="41" t="s">
        <v>4</v>
      </c>
      <c r="H10" s="42">
        <v>25000</v>
      </c>
      <c r="I10" s="42">
        <f t="shared" si="0"/>
        <v>75000</v>
      </c>
      <c r="J10" s="39"/>
      <c r="K10" s="40">
        <v>3</v>
      </c>
      <c r="L10" s="41" t="s">
        <v>4</v>
      </c>
      <c r="M10" s="134">
        <v>9600</v>
      </c>
      <c r="N10" s="134">
        <f t="shared" si="1"/>
        <v>28800</v>
      </c>
      <c r="O10" s="44">
        <v>0</v>
      </c>
      <c r="P10" s="134">
        <f t="shared" si="2"/>
        <v>28800</v>
      </c>
      <c r="Q10" s="43"/>
      <c r="R10" s="144" t="s">
        <v>59</v>
      </c>
      <c r="S10" s="110"/>
      <c r="T10" s="101" t="s">
        <v>46</v>
      </c>
    </row>
    <row r="11" spans="2:20" s="36" customFormat="1" ht="32.4" customHeight="1">
      <c r="B11" s="58" t="s">
        <v>137</v>
      </c>
      <c r="C11" s="110"/>
      <c r="D11" s="82" t="s">
        <v>48</v>
      </c>
      <c r="E11" s="132"/>
      <c r="F11" s="40">
        <v>4</v>
      </c>
      <c r="G11" s="41" t="s">
        <v>4</v>
      </c>
      <c r="H11" s="42">
        <v>5000</v>
      </c>
      <c r="I11" s="42">
        <f t="shared" si="0"/>
        <v>20000</v>
      </c>
      <c r="J11" s="39"/>
      <c r="K11" s="40">
        <v>4</v>
      </c>
      <c r="L11" s="41" t="s">
        <v>4</v>
      </c>
      <c r="M11" s="134">
        <v>4090</v>
      </c>
      <c r="N11" s="134">
        <f t="shared" si="1"/>
        <v>16360</v>
      </c>
      <c r="O11" s="44">
        <v>0</v>
      </c>
      <c r="P11" s="134">
        <f t="shared" si="2"/>
        <v>16360</v>
      </c>
      <c r="Q11" s="43"/>
      <c r="R11" s="144" t="s">
        <v>59</v>
      </c>
      <c r="S11" s="110"/>
      <c r="T11" s="101" t="s">
        <v>60</v>
      </c>
    </row>
    <row r="12" spans="2:20" s="36" customFormat="1" ht="13.8">
      <c r="B12" s="58" t="s">
        <v>138</v>
      </c>
      <c r="C12" s="110"/>
      <c r="D12" s="82" t="s">
        <v>49</v>
      </c>
      <c r="E12" s="132"/>
      <c r="F12" s="40">
        <v>3</v>
      </c>
      <c r="G12" s="41" t="s">
        <v>4</v>
      </c>
      <c r="H12" s="42">
        <v>4500</v>
      </c>
      <c r="I12" s="42">
        <f t="shared" si="0"/>
        <v>13500</v>
      </c>
      <c r="J12" s="39"/>
      <c r="K12" s="40">
        <v>3</v>
      </c>
      <c r="L12" s="41" t="s">
        <v>4</v>
      </c>
      <c r="M12" s="42">
        <v>4500</v>
      </c>
      <c r="N12" s="42">
        <f t="shared" si="1"/>
        <v>13500</v>
      </c>
      <c r="O12" s="44">
        <v>0</v>
      </c>
      <c r="P12" s="42">
        <f t="shared" si="2"/>
        <v>13500</v>
      </c>
      <c r="Q12" s="43"/>
      <c r="R12" s="144" t="s">
        <v>62</v>
      </c>
      <c r="S12" s="110"/>
      <c r="T12" s="102" t="s">
        <v>63</v>
      </c>
    </row>
    <row r="13" spans="2:20" s="36" customFormat="1" ht="13.8">
      <c r="B13" s="58" t="s">
        <v>139</v>
      </c>
      <c r="C13" s="110"/>
      <c r="D13" s="82" t="s">
        <v>50</v>
      </c>
      <c r="E13" s="132"/>
      <c r="F13" s="40">
        <v>5</v>
      </c>
      <c r="G13" s="41" t="s">
        <v>4</v>
      </c>
      <c r="H13" s="42">
        <v>4500</v>
      </c>
      <c r="I13" s="42">
        <f t="shared" si="0"/>
        <v>22500</v>
      </c>
      <c r="J13" s="39"/>
      <c r="K13" s="40">
        <v>5</v>
      </c>
      <c r="L13" s="41" t="s">
        <v>4</v>
      </c>
      <c r="M13" s="134">
        <v>2900</v>
      </c>
      <c r="N13" s="134">
        <f t="shared" si="1"/>
        <v>14500</v>
      </c>
      <c r="O13" s="44">
        <v>0</v>
      </c>
      <c r="P13" s="134">
        <f t="shared" si="2"/>
        <v>14500</v>
      </c>
      <c r="Q13" s="43"/>
      <c r="R13" s="144" t="s">
        <v>59</v>
      </c>
      <c r="S13" s="110"/>
      <c r="T13" s="102" t="s">
        <v>64</v>
      </c>
    </row>
    <row r="14" spans="2:20" s="36" customFormat="1" ht="13.8">
      <c r="B14" s="58" t="s">
        <v>140</v>
      </c>
      <c r="C14" s="110"/>
      <c r="D14" s="82" t="s">
        <v>51</v>
      </c>
      <c r="E14" s="132"/>
      <c r="F14" s="40">
        <v>5</v>
      </c>
      <c r="G14" s="41" t="s">
        <v>4</v>
      </c>
      <c r="H14" s="42">
        <v>4500</v>
      </c>
      <c r="I14" s="42">
        <f t="shared" si="0"/>
        <v>22500</v>
      </c>
      <c r="J14" s="39"/>
      <c r="K14" s="40">
        <v>5</v>
      </c>
      <c r="L14" s="41" t="s">
        <v>4</v>
      </c>
      <c r="M14" s="42">
        <v>4500</v>
      </c>
      <c r="N14" s="42">
        <f t="shared" si="1"/>
        <v>22500</v>
      </c>
      <c r="O14" s="44">
        <v>0</v>
      </c>
      <c r="P14" s="42">
        <f t="shared" si="2"/>
        <v>22500</v>
      </c>
      <c r="Q14" s="43"/>
      <c r="R14" s="144" t="s">
        <v>62</v>
      </c>
      <c r="S14" s="110"/>
      <c r="T14" s="102" t="s">
        <v>65</v>
      </c>
    </row>
    <row r="15" spans="2:20" s="36" customFormat="1" ht="13.8">
      <c r="B15" s="58" t="s">
        <v>141</v>
      </c>
      <c r="C15" s="110"/>
      <c r="D15" s="82" t="s">
        <v>52</v>
      </c>
      <c r="E15" s="132"/>
      <c r="F15" s="40">
        <v>7</v>
      </c>
      <c r="G15" s="41" t="s">
        <v>4</v>
      </c>
      <c r="H15" s="42">
        <v>2500</v>
      </c>
      <c r="I15" s="42">
        <f t="shared" si="0"/>
        <v>17500</v>
      </c>
      <c r="J15" s="39"/>
      <c r="K15" s="40">
        <v>7</v>
      </c>
      <c r="L15" s="41" t="s">
        <v>4</v>
      </c>
      <c r="M15" s="42">
        <v>2500</v>
      </c>
      <c r="N15" s="42">
        <f t="shared" si="1"/>
        <v>17500</v>
      </c>
      <c r="O15" s="44">
        <v>0</v>
      </c>
      <c r="P15" s="42">
        <f t="shared" si="2"/>
        <v>17500</v>
      </c>
      <c r="Q15" s="43"/>
      <c r="R15" s="144" t="s">
        <v>62</v>
      </c>
      <c r="S15" s="110"/>
      <c r="T15" s="102" t="s">
        <v>66</v>
      </c>
    </row>
    <row r="16" spans="2:20" s="36" customFormat="1" ht="13.8">
      <c r="B16" s="58" t="s">
        <v>142</v>
      </c>
      <c r="C16" s="110"/>
      <c r="D16" s="82" t="s">
        <v>53</v>
      </c>
      <c r="E16" s="132"/>
      <c r="F16" s="40">
        <v>3</v>
      </c>
      <c r="G16" s="41" t="s">
        <v>4</v>
      </c>
      <c r="H16" s="42">
        <v>3500</v>
      </c>
      <c r="I16" s="42">
        <f t="shared" si="0"/>
        <v>10500</v>
      </c>
      <c r="J16" s="39"/>
      <c r="K16" s="40">
        <v>3</v>
      </c>
      <c r="L16" s="41" t="s">
        <v>4</v>
      </c>
      <c r="M16" s="42">
        <v>3500</v>
      </c>
      <c r="N16" s="42">
        <f t="shared" si="1"/>
        <v>10500</v>
      </c>
      <c r="O16" s="44">
        <v>0</v>
      </c>
      <c r="P16" s="42">
        <f t="shared" si="2"/>
        <v>10500</v>
      </c>
      <c r="Q16" s="43"/>
      <c r="R16" s="144" t="s">
        <v>68</v>
      </c>
      <c r="S16" s="110"/>
      <c r="T16" s="102" t="s">
        <v>67</v>
      </c>
    </row>
    <row r="17" spans="2:20" s="36" customFormat="1" ht="13.8">
      <c r="B17" s="58" t="s">
        <v>143</v>
      </c>
      <c r="C17" s="110"/>
      <c r="D17" s="82" t="s">
        <v>69</v>
      </c>
      <c r="E17" s="132"/>
      <c r="F17" s="40">
        <v>3</v>
      </c>
      <c r="G17" s="41" t="s">
        <v>4</v>
      </c>
      <c r="H17" s="42">
        <v>12000</v>
      </c>
      <c r="I17" s="42">
        <f t="shared" si="0"/>
        <v>36000</v>
      </c>
      <c r="J17" s="39"/>
      <c r="K17" s="40">
        <v>3</v>
      </c>
      <c r="L17" s="41" t="s">
        <v>4</v>
      </c>
      <c r="M17" s="134">
        <v>9500</v>
      </c>
      <c r="N17" s="134">
        <f t="shared" si="1"/>
        <v>28500</v>
      </c>
      <c r="O17" s="44">
        <v>0</v>
      </c>
      <c r="P17" s="134">
        <f t="shared" si="2"/>
        <v>28500</v>
      </c>
      <c r="Q17" s="141"/>
      <c r="R17" s="144" t="s">
        <v>59</v>
      </c>
      <c r="S17" s="110"/>
      <c r="T17" s="102" t="s">
        <v>70</v>
      </c>
    </row>
    <row r="18" spans="2:20" s="36" customFormat="1" ht="13.8">
      <c r="B18" s="58" t="s">
        <v>144</v>
      </c>
      <c r="C18" s="110"/>
      <c r="D18" s="82" t="s">
        <v>54</v>
      </c>
      <c r="E18" s="132"/>
      <c r="F18" s="40">
        <v>15</v>
      </c>
      <c r="G18" s="41" t="s">
        <v>4</v>
      </c>
      <c r="H18" s="42">
        <v>1000</v>
      </c>
      <c r="I18" s="42">
        <f t="shared" si="0"/>
        <v>15000</v>
      </c>
      <c r="J18" s="39"/>
      <c r="K18" s="40">
        <v>15</v>
      </c>
      <c r="L18" s="41" t="s">
        <v>4</v>
      </c>
      <c r="M18" s="134">
        <v>850</v>
      </c>
      <c r="N18" s="134">
        <f t="shared" si="1"/>
        <v>12750</v>
      </c>
      <c r="O18" s="44">
        <v>0</v>
      </c>
      <c r="P18" s="134">
        <f t="shared" si="2"/>
        <v>12750</v>
      </c>
      <c r="Q18" s="43"/>
      <c r="R18" s="144" t="s">
        <v>59</v>
      </c>
      <c r="S18" s="110"/>
      <c r="T18" s="102" t="s">
        <v>71</v>
      </c>
    </row>
    <row r="19" spans="2:20" s="36" customFormat="1" ht="13.8">
      <c r="B19" s="58" t="s">
        <v>145</v>
      </c>
      <c r="C19" s="110"/>
      <c r="D19" s="82" t="s">
        <v>55</v>
      </c>
      <c r="E19" s="132"/>
      <c r="F19" s="40">
        <v>6</v>
      </c>
      <c r="G19" s="41" t="s">
        <v>4</v>
      </c>
      <c r="H19" s="42">
        <v>5800</v>
      </c>
      <c r="I19" s="42">
        <f t="shared" si="0"/>
        <v>34800</v>
      </c>
      <c r="J19" s="39"/>
      <c r="K19" s="40">
        <v>6</v>
      </c>
      <c r="L19" s="41" t="s">
        <v>4</v>
      </c>
      <c r="M19" s="134">
        <v>3300</v>
      </c>
      <c r="N19" s="134">
        <f t="shared" si="1"/>
        <v>19800</v>
      </c>
      <c r="O19" s="44">
        <v>0</v>
      </c>
      <c r="P19" s="134">
        <f t="shared" si="2"/>
        <v>19800</v>
      </c>
      <c r="Q19" s="43"/>
      <c r="R19" s="144" t="s">
        <v>59</v>
      </c>
      <c r="S19" s="110"/>
      <c r="T19" s="102" t="s">
        <v>72</v>
      </c>
    </row>
    <row r="20" spans="2:20" s="36" customFormat="1" ht="13.8">
      <c r="B20" s="58" t="s">
        <v>146</v>
      </c>
      <c r="C20" s="110"/>
      <c r="D20" s="82" t="s">
        <v>56</v>
      </c>
      <c r="E20" s="132"/>
      <c r="F20" s="40">
        <v>3</v>
      </c>
      <c r="G20" s="41" t="s">
        <v>4</v>
      </c>
      <c r="H20" s="42">
        <v>4500</v>
      </c>
      <c r="I20" s="42">
        <f t="shared" si="0"/>
        <v>13500</v>
      </c>
      <c r="J20" s="39"/>
      <c r="K20" s="40">
        <v>3</v>
      </c>
      <c r="L20" s="41" t="s">
        <v>4</v>
      </c>
      <c r="M20" s="42">
        <v>4500</v>
      </c>
      <c r="N20" s="42">
        <f t="shared" si="1"/>
        <v>13500</v>
      </c>
      <c r="O20" s="44">
        <v>0</v>
      </c>
      <c r="P20" s="42">
        <f t="shared" si="2"/>
        <v>13500</v>
      </c>
      <c r="Q20" s="43"/>
      <c r="R20" s="144" t="s">
        <v>68</v>
      </c>
      <c r="S20" s="110"/>
      <c r="T20" s="102" t="s">
        <v>73</v>
      </c>
    </row>
    <row r="21" spans="2:20" s="36" customFormat="1" ht="27.6">
      <c r="B21" s="58" t="s">
        <v>147</v>
      </c>
      <c r="C21" s="110"/>
      <c r="D21" s="89" t="s">
        <v>44</v>
      </c>
      <c r="E21" s="132"/>
      <c r="F21" s="40">
        <v>1</v>
      </c>
      <c r="G21" s="41" t="s">
        <v>40</v>
      </c>
      <c r="H21" s="42">
        <v>101170</v>
      </c>
      <c r="I21" s="42">
        <f t="shared" si="0"/>
        <v>101170</v>
      </c>
      <c r="J21" s="39"/>
      <c r="K21" s="40">
        <v>1</v>
      </c>
      <c r="L21" s="41" t="s">
        <v>40</v>
      </c>
      <c r="M21" s="42">
        <v>101170</v>
      </c>
      <c r="N21" s="42">
        <f t="shared" si="1"/>
        <v>101170</v>
      </c>
      <c r="O21" s="44">
        <v>0</v>
      </c>
      <c r="P21" s="42">
        <f t="shared" si="2"/>
        <v>101170</v>
      </c>
      <c r="Q21" s="43"/>
      <c r="R21" s="144" t="s">
        <v>68</v>
      </c>
      <c r="S21" s="110"/>
      <c r="T21" s="101"/>
    </row>
    <row r="22" spans="2:20" s="36" customFormat="1" ht="41.4">
      <c r="B22" s="58" t="s">
        <v>148</v>
      </c>
      <c r="C22" s="110"/>
      <c r="D22" s="89" t="s">
        <v>57</v>
      </c>
      <c r="E22" s="132"/>
      <c r="F22" s="40">
        <v>1</v>
      </c>
      <c r="G22" s="41" t="s">
        <v>40</v>
      </c>
      <c r="H22" s="42">
        <v>240000</v>
      </c>
      <c r="I22" s="42">
        <f t="shared" si="0"/>
        <v>240000</v>
      </c>
      <c r="J22" s="39"/>
      <c r="K22" s="40">
        <v>1</v>
      </c>
      <c r="L22" s="41" t="s">
        <v>40</v>
      </c>
      <c r="M22" s="42">
        <v>480000</v>
      </c>
      <c r="N22" s="42">
        <f t="shared" si="1"/>
        <v>480000</v>
      </c>
      <c r="O22" s="44">
        <v>0</v>
      </c>
      <c r="P22" s="42">
        <f t="shared" si="2"/>
        <v>480000</v>
      </c>
      <c r="Q22" s="43"/>
      <c r="R22" s="144" t="s">
        <v>68</v>
      </c>
      <c r="S22" s="110"/>
      <c r="T22" s="102"/>
    </row>
    <row r="23" spans="2:20" s="36" customFormat="1" ht="13.8">
      <c r="B23" s="58" t="s">
        <v>149</v>
      </c>
      <c r="C23" s="110"/>
      <c r="D23" s="82" t="s">
        <v>58</v>
      </c>
      <c r="E23" s="132"/>
      <c r="F23" s="40">
        <v>1</v>
      </c>
      <c r="G23" s="41" t="s">
        <v>40</v>
      </c>
      <c r="H23" s="42">
        <v>480000</v>
      </c>
      <c r="I23" s="42">
        <f t="shared" ref="I23" si="3">+F23*H23</f>
        <v>480000</v>
      </c>
      <c r="J23" s="39"/>
      <c r="K23" s="40">
        <v>1</v>
      </c>
      <c r="L23" s="41" t="s">
        <v>40</v>
      </c>
      <c r="M23" s="42">
        <v>480000</v>
      </c>
      <c r="N23" s="42">
        <f t="shared" si="1"/>
        <v>480000</v>
      </c>
      <c r="O23" s="44">
        <v>0</v>
      </c>
      <c r="P23" s="42">
        <f t="shared" si="2"/>
        <v>480000</v>
      </c>
      <c r="Q23" s="43"/>
      <c r="R23" s="144" t="s">
        <v>68</v>
      </c>
      <c r="S23" s="110"/>
      <c r="T23" s="101"/>
    </row>
    <row r="24" spans="2:20" s="36" customFormat="1" ht="13.8">
      <c r="B24" s="58" t="s">
        <v>150</v>
      </c>
      <c r="C24" s="110"/>
      <c r="D24" s="82" t="s">
        <v>45</v>
      </c>
      <c r="E24" s="132"/>
      <c r="F24" s="40">
        <v>1</v>
      </c>
      <c r="G24" s="41" t="s">
        <v>40</v>
      </c>
      <c r="H24" s="42">
        <v>40000</v>
      </c>
      <c r="I24" s="42">
        <f t="shared" si="0"/>
        <v>40000</v>
      </c>
      <c r="J24" s="39"/>
      <c r="K24" s="142">
        <v>1</v>
      </c>
      <c r="L24" s="143" t="s">
        <v>40</v>
      </c>
      <c r="M24" s="134">
        <v>35000</v>
      </c>
      <c r="N24" s="134">
        <f t="shared" si="1"/>
        <v>35000</v>
      </c>
      <c r="O24" s="44">
        <v>0</v>
      </c>
      <c r="P24" s="134">
        <f t="shared" si="2"/>
        <v>35000</v>
      </c>
      <c r="Q24" s="141"/>
      <c r="R24" s="144" t="s">
        <v>59</v>
      </c>
      <c r="S24" s="110"/>
      <c r="T24" s="102"/>
    </row>
    <row r="25" spans="2:20" s="36" customFormat="1" ht="13.8">
      <c r="B25" s="121">
        <v>3</v>
      </c>
      <c r="C25" s="122"/>
      <c r="D25" s="123" t="s">
        <v>74</v>
      </c>
      <c r="E25" s="124"/>
      <c r="F25" s="125" t="s">
        <v>3</v>
      </c>
      <c r="G25" s="121" t="s">
        <v>4</v>
      </c>
      <c r="H25" s="126" t="s">
        <v>5</v>
      </c>
      <c r="I25" s="127" t="s">
        <v>6</v>
      </c>
      <c r="J25" s="128"/>
      <c r="K25" s="125" t="s">
        <v>3</v>
      </c>
      <c r="L25" s="121" t="s">
        <v>4</v>
      </c>
      <c r="M25" s="126" t="s">
        <v>5</v>
      </c>
      <c r="N25" s="127" t="s">
        <v>6</v>
      </c>
      <c r="O25" s="125" t="s">
        <v>7</v>
      </c>
      <c r="P25" s="129" t="s">
        <v>8</v>
      </c>
      <c r="Q25" s="130"/>
      <c r="R25" s="140" t="s">
        <v>9</v>
      </c>
      <c r="S25" s="110"/>
      <c r="T25" s="131" t="s">
        <v>38</v>
      </c>
    </row>
    <row r="26" spans="2:20" s="36" customFormat="1" ht="13.8">
      <c r="B26" s="58" t="s">
        <v>151</v>
      </c>
      <c r="C26" s="118"/>
      <c r="D26" s="92" t="s">
        <v>75</v>
      </c>
      <c r="E26" s="133"/>
      <c r="F26" s="94">
        <v>1</v>
      </c>
      <c r="G26" s="95" t="s">
        <v>40</v>
      </c>
      <c r="H26" s="96">
        <v>350000</v>
      </c>
      <c r="I26" s="96">
        <f>+F26*H26</f>
        <v>350000</v>
      </c>
      <c r="J26" s="97"/>
      <c r="K26" s="94"/>
      <c r="L26" s="95"/>
      <c r="M26" s="96"/>
      <c r="N26" s="96">
        <f>+K26*M26</f>
        <v>0</v>
      </c>
      <c r="O26" s="98">
        <v>0</v>
      </c>
      <c r="P26" s="96">
        <f>+(-N26*O26)+N26</f>
        <v>0</v>
      </c>
      <c r="Q26" s="99"/>
      <c r="R26" s="137"/>
      <c r="S26" s="118"/>
      <c r="T26" s="104"/>
    </row>
    <row r="27" spans="2:20" s="36" customFormat="1" ht="13.8">
      <c r="B27" s="121">
        <v>4</v>
      </c>
      <c r="C27" s="122"/>
      <c r="D27" s="123" t="s">
        <v>76</v>
      </c>
      <c r="E27" s="124"/>
      <c r="F27" s="125" t="s">
        <v>3</v>
      </c>
      <c r="G27" s="121" t="s">
        <v>4</v>
      </c>
      <c r="H27" s="126" t="s">
        <v>5</v>
      </c>
      <c r="I27" s="127" t="s">
        <v>6</v>
      </c>
      <c r="J27" s="128"/>
      <c r="K27" s="125" t="s">
        <v>3</v>
      </c>
      <c r="L27" s="121" t="s">
        <v>4</v>
      </c>
      <c r="M27" s="126" t="s">
        <v>5</v>
      </c>
      <c r="N27" s="127" t="s">
        <v>6</v>
      </c>
      <c r="O27" s="125" t="s">
        <v>7</v>
      </c>
      <c r="P27" s="129" t="s">
        <v>8</v>
      </c>
      <c r="Q27" s="130"/>
      <c r="R27" s="140" t="s">
        <v>9</v>
      </c>
      <c r="S27" s="110"/>
      <c r="T27" s="131" t="s">
        <v>38</v>
      </c>
    </row>
    <row r="28" spans="2:20" s="36" customFormat="1" ht="13.8">
      <c r="B28" s="58" t="s">
        <v>152</v>
      </c>
      <c r="C28" s="118"/>
      <c r="D28" s="92" t="s">
        <v>77</v>
      </c>
      <c r="E28" s="133"/>
      <c r="F28" s="94">
        <v>4</v>
      </c>
      <c r="G28" s="95" t="s">
        <v>4</v>
      </c>
      <c r="H28" s="96"/>
      <c r="I28" s="96">
        <f t="shared" si="0"/>
        <v>0</v>
      </c>
      <c r="J28" s="97"/>
      <c r="K28" s="94">
        <v>4</v>
      </c>
      <c r="L28" s="95" t="s">
        <v>4</v>
      </c>
      <c r="M28" s="145">
        <v>18990</v>
      </c>
      <c r="N28" s="145">
        <f t="shared" si="1"/>
        <v>75960</v>
      </c>
      <c r="O28" s="98">
        <v>0</v>
      </c>
      <c r="P28" s="145">
        <f t="shared" si="2"/>
        <v>75960</v>
      </c>
      <c r="Q28" s="99"/>
      <c r="R28" s="144" t="s">
        <v>59</v>
      </c>
      <c r="S28" s="118"/>
      <c r="T28" s="104" t="s">
        <v>93</v>
      </c>
    </row>
    <row r="29" spans="2:20" s="36" customFormat="1" ht="13.8">
      <c r="B29" s="58" t="s">
        <v>153</v>
      </c>
      <c r="C29" s="118"/>
      <c r="D29" s="92" t="s">
        <v>78</v>
      </c>
      <c r="E29" s="133"/>
      <c r="F29" s="94">
        <v>5</v>
      </c>
      <c r="G29" s="95" t="s">
        <v>4</v>
      </c>
      <c r="H29" s="96"/>
      <c r="I29" s="96">
        <f t="shared" si="0"/>
        <v>0</v>
      </c>
      <c r="J29" s="97"/>
      <c r="K29" s="94">
        <v>5</v>
      </c>
      <c r="L29" s="95" t="s">
        <v>4</v>
      </c>
      <c r="M29" s="145">
        <v>3790</v>
      </c>
      <c r="N29" s="145">
        <f t="shared" si="1"/>
        <v>18950</v>
      </c>
      <c r="O29" s="98">
        <v>0</v>
      </c>
      <c r="P29" s="145">
        <f t="shared" si="2"/>
        <v>18950</v>
      </c>
      <c r="Q29" s="99"/>
      <c r="R29" s="144" t="s">
        <v>59</v>
      </c>
      <c r="S29" s="118"/>
      <c r="T29" s="103" t="s">
        <v>94</v>
      </c>
    </row>
    <row r="30" spans="2:20" s="36" customFormat="1" ht="13.8">
      <c r="B30" s="58" t="s">
        <v>154</v>
      </c>
      <c r="C30" s="118"/>
      <c r="D30" s="92" t="s">
        <v>79</v>
      </c>
      <c r="E30" s="133"/>
      <c r="F30" s="94">
        <v>5</v>
      </c>
      <c r="G30" s="95" t="s">
        <v>4</v>
      </c>
      <c r="H30" s="96"/>
      <c r="I30" s="96">
        <f t="shared" si="0"/>
        <v>0</v>
      </c>
      <c r="J30" s="97"/>
      <c r="K30" s="94">
        <v>5</v>
      </c>
      <c r="L30" s="95" t="s">
        <v>4</v>
      </c>
      <c r="M30" s="145">
        <v>2690</v>
      </c>
      <c r="N30" s="145">
        <f t="shared" si="1"/>
        <v>13450</v>
      </c>
      <c r="O30" s="98">
        <v>0</v>
      </c>
      <c r="P30" s="145">
        <f t="shared" si="2"/>
        <v>13450</v>
      </c>
      <c r="Q30" s="99"/>
      <c r="R30" s="144" t="s">
        <v>59</v>
      </c>
      <c r="S30" s="118"/>
      <c r="T30" s="104" t="s">
        <v>95</v>
      </c>
    </row>
    <row r="31" spans="2:20" s="36" customFormat="1" ht="13.8">
      <c r="B31" s="58" t="s">
        <v>155</v>
      </c>
      <c r="C31" s="118"/>
      <c r="D31" s="92" t="s">
        <v>80</v>
      </c>
      <c r="E31" s="133"/>
      <c r="F31" s="94">
        <v>18</v>
      </c>
      <c r="G31" s="95" t="s">
        <v>4</v>
      </c>
      <c r="H31" s="96"/>
      <c r="I31" s="96">
        <f t="shared" si="0"/>
        <v>0</v>
      </c>
      <c r="J31" s="97"/>
      <c r="K31" s="94">
        <v>18</v>
      </c>
      <c r="L31" s="95" t="s">
        <v>4</v>
      </c>
      <c r="M31" s="145">
        <v>6590</v>
      </c>
      <c r="N31" s="145">
        <f t="shared" si="1"/>
        <v>118620</v>
      </c>
      <c r="O31" s="98">
        <v>0</v>
      </c>
      <c r="P31" s="145">
        <f t="shared" si="2"/>
        <v>118620</v>
      </c>
      <c r="Q31" s="99"/>
      <c r="R31" s="144" t="s">
        <v>59</v>
      </c>
      <c r="S31" s="118"/>
      <c r="T31" s="104" t="s">
        <v>96</v>
      </c>
    </row>
    <row r="32" spans="2:20" s="36" customFormat="1" ht="13.8">
      <c r="B32" s="58" t="s">
        <v>156</v>
      </c>
      <c r="C32" s="118"/>
      <c r="D32" s="82" t="s">
        <v>81</v>
      </c>
      <c r="E32" s="133"/>
      <c r="F32" s="94">
        <v>20</v>
      </c>
      <c r="G32" s="95" t="s">
        <v>4</v>
      </c>
      <c r="H32" s="96"/>
      <c r="I32" s="96">
        <f t="shared" si="0"/>
        <v>0</v>
      </c>
      <c r="J32" s="97"/>
      <c r="K32" s="94">
        <v>20</v>
      </c>
      <c r="L32" s="95" t="s">
        <v>101</v>
      </c>
      <c r="M32" s="145">
        <v>1000</v>
      </c>
      <c r="N32" s="145">
        <f t="shared" si="1"/>
        <v>20000</v>
      </c>
      <c r="O32" s="98">
        <v>0</v>
      </c>
      <c r="P32" s="145">
        <f t="shared" si="2"/>
        <v>20000</v>
      </c>
      <c r="Q32" s="99"/>
      <c r="R32" s="144" t="s">
        <v>59</v>
      </c>
      <c r="S32" s="118"/>
      <c r="T32" s="104" t="s">
        <v>98</v>
      </c>
    </row>
    <row r="33" spans="2:20" s="36" customFormat="1" ht="13.8">
      <c r="B33" s="58" t="s">
        <v>157</v>
      </c>
      <c r="C33" s="118"/>
      <c r="D33" s="82" t="s">
        <v>82</v>
      </c>
      <c r="E33" s="133"/>
      <c r="F33" s="94">
        <v>15</v>
      </c>
      <c r="G33" s="95" t="s">
        <v>4</v>
      </c>
      <c r="H33" s="96"/>
      <c r="I33" s="96">
        <f t="shared" si="0"/>
        <v>0</v>
      </c>
      <c r="J33" s="97"/>
      <c r="K33" s="94">
        <v>15</v>
      </c>
      <c r="L33" s="95" t="s">
        <v>4</v>
      </c>
      <c r="M33" s="145">
        <v>6600</v>
      </c>
      <c r="N33" s="145">
        <f t="shared" si="1"/>
        <v>99000</v>
      </c>
      <c r="O33" s="98">
        <v>0</v>
      </c>
      <c r="P33" s="145">
        <f t="shared" si="2"/>
        <v>99000</v>
      </c>
      <c r="Q33" s="99"/>
      <c r="R33" s="144" t="s">
        <v>59</v>
      </c>
      <c r="S33" s="118"/>
      <c r="T33" s="104" t="s">
        <v>97</v>
      </c>
    </row>
    <row r="34" spans="2:20" s="36" customFormat="1" ht="13.8">
      <c r="B34" s="58" t="s">
        <v>158</v>
      </c>
      <c r="C34" s="118"/>
      <c r="D34" s="82" t="s">
        <v>83</v>
      </c>
      <c r="E34" s="133"/>
      <c r="F34" s="94">
        <v>3</v>
      </c>
      <c r="G34" s="95" t="s">
        <v>4</v>
      </c>
      <c r="H34" s="96"/>
      <c r="I34" s="96">
        <f t="shared" si="0"/>
        <v>0</v>
      </c>
      <c r="J34" s="97"/>
      <c r="K34" s="94">
        <v>3</v>
      </c>
      <c r="L34" s="95" t="s">
        <v>4</v>
      </c>
      <c r="M34" s="145">
        <v>5000</v>
      </c>
      <c r="N34" s="145">
        <f t="shared" si="1"/>
        <v>15000</v>
      </c>
      <c r="O34" s="98">
        <v>0</v>
      </c>
      <c r="P34" s="145">
        <f t="shared" si="2"/>
        <v>15000</v>
      </c>
      <c r="Q34" s="99"/>
      <c r="R34" s="144" t="s">
        <v>59</v>
      </c>
      <c r="S34" s="118"/>
      <c r="T34" s="104" t="s">
        <v>99</v>
      </c>
    </row>
    <row r="35" spans="2:20" s="36" customFormat="1" ht="13.8">
      <c r="B35" s="58" t="s">
        <v>159</v>
      </c>
      <c r="C35" s="118"/>
      <c r="D35" s="82" t="s">
        <v>84</v>
      </c>
      <c r="E35" s="133"/>
      <c r="F35" s="94">
        <v>6</v>
      </c>
      <c r="G35" s="95" t="s">
        <v>4</v>
      </c>
      <c r="H35" s="96"/>
      <c r="I35" s="96">
        <f t="shared" si="0"/>
        <v>0</v>
      </c>
      <c r="J35" s="97"/>
      <c r="K35" s="94">
        <v>6</v>
      </c>
      <c r="L35" s="95" t="s">
        <v>4</v>
      </c>
      <c r="M35" s="145">
        <v>4000</v>
      </c>
      <c r="N35" s="145">
        <f t="shared" si="1"/>
        <v>24000</v>
      </c>
      <c r="O35" s="98">
        <v>0</v>
      </c>
      <c r="P35" s="145">
        <f t="shared" si="2"/>
        <v>24000</v>
      </c>
      <c r="Q35" s="99"/>
      <c r="R35" s="144" t="s">
        <v>59</v>
      </c>
      <c r="S35" s="118"/>
      <c r="T35" s="104" t="s">
        <v>100</v>
      </c>
    </row>
    <row r="36" spans="2:20" s="36" customFormat="1" ht="13.8">
      <c r="B36" s="58" t="s">
        <v>160</v>
      </c>
      <c r="C36" s="118"/>
      <c r="D36" s="82" t="s">
        <v>85</v>
      </c>
      <c r="E36" s="133"/>
      <c r="F36" s="94">
        <v>15</v>
      </c>
      <c r="G36" s="95" t="s">
        <v>4</v>
      </c>
      <c r="H36" s="96"/>
      <c r="I36" s="96">
        <f t="shared" si="0"/>
        <v>0</v>
      </c>
      <c r="J36" s="97"/>
      <c r="K36" s="94">
        <v>15</v>
      </c>
      <c r="L36" s="95" t="s">
        <v>101</v>
      </c>
      <c r="M36" s="145">
        <v>180.25454545400001</v>
      </c>
      <c r="N36" s="145">
        <f t="shared" si="1"/>
        <v>2703.8181818100002</v>
      </c>
      <c r="O36" s="98">
        <v>0</v>
      </c>
      <c r="P36" s="145">
        <f t="shared" si="2"/>
        <v>2703.8181818100002</v>
      </c>
      <c r="Q36" s="99"/>
      <c r="R36" s="144" t="s">
        <v>59</v>
      </c>
      <c r="S36" s="118"/>
      <c r="T36" s="104" t="s">
        <v>102</v>
      </c>
    </row>
    <row r="37" spans="2:20" s="36" customFormat="1" ht="13.8">
      <c r="B37" s="58" t="s">
        <v>161</v>
      </c>
      <c r="C37" s="118"/>
      <c r="D37" s="92" t="s">
        <v>86</v>
      </c>
      <c r="E37" s="133"/>
      <c r="F37" s="94">
        <v>25</v>
      </c>
      <c r="G37" s="95" t="s">
        <v>4</v>
      </c>
      <c r="H37" s="96"/>
      <c r="I37" s="96">
        <f t="shared" si="0"/>
        <v>0</v>
      </c>
      <c r="J37" s="97"/>
      <c r="K37" s="94">
        <v>25</v>
      </c>
      <c r="L37" s="95" t="s">
        <v>4</v>
      </c>
      <c r="M37" s="145">
        <v>125</v>
      </c>
      <c r="N37" s="145">
        <f t="shared" si="1"/>
        <v>3125</v>
      </c>
      <c r="O37" s="98">
        <v>0</v>
      </c>
      <c r="P37" s="145">
        <f t="shared" si="2"/>
        <v>3125</v>
      </c>
      <c r="Q37" s="99"/>
      <c r="R37" s="144" t="s">
        <v>59</v>
      </c>
      <c r="S37" s="118"/>
      <c r="T37" s="103" t="s">
        <v>103</v>
      </c>
    </row>
    <row r="38" spans="2:20" s="36" customFormat="1" ht="13.8">
      <c r="B38" s="58" t="s">
        <v>162</v>
      </c>
      <c r="C38" s="118"/>
      <c r="D38" s="92" t="s">
        <v>87</v>
      </c>
      <c r="E38" s="133"/>
      <c r="F38" s="94">
        <v>5</v>
      </c>
      <c r="G38" s="95" t="s">
        <v>4</v>
      </c>
      <c r="H38" s="96"/>
      <c r="I38" s="96">
        <f t="shared" si="0"/>
        <v>0</v>
      </c>
      <c r="J38" s="97"/>
      <c r="K38" s="94">
        <v>5</v>
      </c>
      <c r="L38" s="95" t="s">
        <v>4</v>
      </c>
      <c r="M38" s="145">
        <v>4990</v>
      </c>
      <c r="N38" s="145">
        <f t="shared" si="1"/>
        <v>24950</v>
      </c>
      <c r="O38" s="98">
        <v>0</v>
      </c>
      <c r="P38" s="145">
        <f t="shared" si="2"/>
        <v>24950</v>
      </c>
      <c r="Q38" s="99"/>
      <c r="R38" s="144" t="s">
        <v>59</v>
      </c>
      <c r="S38" s="118"/>
      <c r="T38" s="104" t="s">
        <v>105</v>
      </c>
    </row>
    <row r="39" spans="2:20" ht="13.8">
      <c r="B39" s="58" t="s">
        <v>163</v>
      </c>
      <c r="C39" s="57"/>
      <c r="D39" s="92" t="s">
        <v>88</v>
      </c>
      <c r="E39" s="93"/>
      <c r="F39" s="94">
        <v>1</v>
      </c>
      <c r="G39" s="95" t="s">
        <v>4</v>
      </c>
      <c r="H39" s="96"/>
      <c r="I39" s="96">
        <f t="shared" si="0"/>
        <v>0</v>
      </c>
      <c r="J39" s="97"/>
      <c r="K39" s="94">
        <v>1</v>
      </c>
      <c r="L39" s="95" t="s">
        <v>4</v>
      </c>
      <c r="M39" s="145">
        <v>420</v>
      </c>
      <c r="N39" s="145">
        <f t="shared" si="1"/>
        <v>420</v>
      </c>
      <c r="O39" s="98">
        <v>0</v>
      </c>
      <c r="P39" s="145">
        <f t="shared" si="2"/>
        <v>420</v>
      </c>
      <c r="Q39" s="99"/>
      <c r="R39" s="144" t="s">
        <v>59</v>
      </c>
      <c r="S39" s="57"/>
      <c r="T39" s="103" t="s">
        <v>104</v>
      </c>
    </row>
    <row r="40" spans="2:20" ht="13.8">
      <c r="B40" s="58" t="s">
        <v>164</v>
      </c>
      <c r="C40" s="57"/>
      <c r="D40" s="92" t="s">
        <v>89</v>
      </c>
      <c r="E40" s="93"/>
      <c r="F40" s="94">
        <v>1</v>
      </c>
      <c r="G40" s="95" t="s">
        <v>4</v>
      </c>
      <c r="H40" s="96"/>
      <c r="I40" s="96">
        <f t="shared" si="0"/>
        <v>0</v>
      </c>
      <c r="J40" s="97"/>
      <c r="K40" s="94">
        <v>1</v>
      </c>
      <c r="L40" s="95" t="s">
        <v>4</v>
      </c>
      <c r="M40" s="145">
        <v>5990</v>
      </c>
      <c r="N40" s="145">
        <f t="shared" si="1"/>
        <v>5990</v>
      </c>
      <c r="O40" s="98">
        <v>0</v>
      </c>
      <c r="P40" s="145">
        <f t="shared" si="2"/>
        <v>5990</v>
      </c>
      <c r="Q40" s="99"/>
      <c r="R40" s="144" t="s">
        <v>59</v>
      </c>
      <c r="S40" s="57"/>
      <c r="T40" s="104" t="s">
        <v>106</v>
      </c>
    </row>
    <row r="41" spans="2:20" ht="13.8">
      <c r="B41" s="58" t="s">
        <v>165</v>
      </c>
      <c r="C41" s="57"/>
      <c r="D41" s="92" t="s">
        <v>90</v>
      </c>
      <c r="E41" s="93"/>
      <c r="F41" s="94">
        <v>1</v>
      </c>
      <c r="G41" s="95" t="s">
        <v>4</v>
      </c>
      <c r="H41" s="96"/>
      <c r="I41" s="96">
        <f t="shared" si="0"/>
        <v>0</v>
      </c>
      <c r="J41" s="97"/>
      <c r="K41" s="94">
        <v>1</v>
      </c>
      <c r="L41" s="95" t="s">
        <v>4</v>
      </c>
      <c r="M41" s="145">
        <v>1090</v>
      </c>
      <c r="N41" s="145">
        <f t="shared" si="1"/>
        <v>1090</v>
      </c>
      <c r="O41" s="98">
        <v>0</v>
      </c>
      <c r="P41" s="145">
        <f t="shared" si="2"/>
        <v>1090</v>
      </c>
      <c r="Q41" s="99"/>
      <c r="R41" s="144" t="s">
        <v>59</v>
      </c>
      <c r="S41" s="57"/>
      <c r="T41" s="104" t="s">
        <v>107</v>
      </c>
    </row>
    <row r="42" spans="2:20" ht="13.8">
      <c r="B42" s="58" t="s">
        <v>166</v>
      </c>
      <c r="C42" s="57"/>
      <c r="D42" s="92" t="s">
        <v>91</v>
      </c>
      <c r="E42" s="93"/>
      <c r="F42" s="94">
        <v>1</v>
      </c>
      <c r="G42" s="95" t="s">
        <v>40</v>
      </c>
      <c r="H42" s="96">
        <v>520000</v>
      </c>
      <c r="I42" s="96">
        <f t="shared" si="0"/>
        <v>520000</v>
      </c>
      <c r="J42" s="97"/>
      <c r="K42" s="94">
        <v>0</v>
      </c>
      <c r="L42" s="95" t="s">
        <v>40</v>
      </c>
      <c r="M42" s="96">
        <v>0</v>
      </c>
      <c r="N42" s="96">
        <f t="shared" si="1"/>
        <v>0</v>
      </c>
      <c r="O42" s="98">
        <v>0</v>
      </c>
      <c r="P42" s="96">
        <f t="shared" si="2"/>
        <v>0</v>
      </c>
      <c r="Q42" s="99"/>
      <c r="R42" s="137" t="s">
        <v>109</v>
      </c>
      <c r="S42" s="57"/>
      <c r="T42" s="104"/>
    </row>
    <row r="43" spans="2:20" ht="13.8">
      <c r="B43" s="58" t="s">
        <v>167</v>
      </c>
      <c r="C43" s="57"/>
      <c r="D43" s="92" t="s">
        <v>92</v>
      </c>
      <c r="E43" s="93"/>
      <c r="F43" s="94">
        <v>1</v>
      </c>
      <c r="G43" s="95" t="s">
        <v>40</v>
      </c>
      <c r="H43" s="96">
        <v>350000</v>
      </c>
      <c r="I43" s="96">
        <f t="shared" si="0"/>
        <v>350000</v>
      </c>
      <c r="J43" s="97"/>
      <c r="K43" s="94">
        <v>1</v>
      </c>
      <c r="L43" s="95" t="s">
        <v>40</v>
      </c>
      <c r="M43" s="96">
        <v>350000</v>
      </c>
      <c r="N43" s="96">
        <f t="shared" si="1"/>
        <v>350000</v>
      </c>
      <c r="O43" s="98">
        <v>0</v>
      </c>
      <c r="P43" s="96">
        <f t="shared" si="2"/>
        <v>350000</v>
      </c>
      <c r="Q43" s="99"/>
      <c r="R43" s="137" t="s">
        <v>108</v>
      </c>
      <c r="S43" s="57"/>
      <c r="T43" s="104"/>
    </row>
    <row r="44" spans="2:20" s="36" customFormat="1" ht="13.8">
      <c r="B44" s="121">
        <v>5</v>
      </c>
      <c r="C44" s="122"/>
      <c r="D44" s="123" t="s">
        <v>110</v>
      </c>
      <c r="E44" s="124"/>
      <c r="F44" s="125" t="s">
        <v>3</v>
      </c>
      <c r="G44" s="121" t="s">
        <v>4</v>
      </c>
      <c r="H44" s="126" t="s">
        <v>5</v>
      </c>
      <c r="I44" s="127" t="s">
        <v>6</v>
      </c>
      <c r="J44" s="128"/>
      <c r="K44" s="125" t="s">
        <v>3</v>
      </c>
      <c r="L44" s="121" t="s">
        <v>4</v>
      </c>
      <c r="M44" s="126" t="s">
        <v>5</v>
      </c>
      <c r="N44" s="127" t="s">
        <v>6</v>
      </c>
      <c r="O44" s="125" t="s">
        <v>7</v>
      </c>
      <c r="P44" s="129" t="s">
        <v>8</v>
      </c>
      <c r="Q44" s="130"/>
      <c r="R44" s="140" t="s">
        <v>9</v>
      </c>
      <c r="S44" s="110"/>
      <c r="T44" s="131" t="s">
        <v>38</v>
      </c>
    </row>
    <row r="45" spans="2:20" ht="27.6">
      <c r="B45" s="58" t="s">
        <v>168</v>
      </c>
      <c r="C45" s="37"/>
      <c r="D45" s="89" t="s">
        <v>112</v>
      </c>
      <c r="E45" s="38"/>
      <c r="F45" s="40">
        <v>2</v>
      </c>
      <c r="G45" s="41" t="s">
        <v>4</v>
      </c>
      <c r="H45" s="42">
        <v>165990</v>
      </c>
      <c r="I45" s="42">
        <f t="shared" si="0"/>
        <v>331980</v>
      </c>
      <c r="J45" s="39"/>
      <c r="K45" s="40">
        <v>2</v>
      </c>
      <c r="L45" s="41" t="s">
        <v>4</v>
      </c>
      <c r="M45" s="42">
        <v>165990</v>
      </c>
      <c r="N45" s="42">
        <f t="shared" si="1"/>
        <v>331980</v>
      </c>
      <c r="O45" s="44">
        <v>0</v>
      </c>
      <c r="P45" s="42">
        <f t="shared" si="2"/>
        <v>331980</v>
      </c>
      <c r="Q45" s="43"/>
      <c r="R45" s="135" t="s">
        <v>108</v>
      </c>
      <c r="S45" s="37"/>
      <c r="T45" s="102" t="s">
        <v>111</v>
      </c>
    </row>
    <row r="46" spans="2:20" ht="13.8" hidden="1">
      <c r="B46" s="58"/>
      <c r="C46" s="37"/>
      <c r="D46" s="82"/>
      <c r="E46" s="38"/>
      <c r="F46" s="40"/>
      <c r="G46" s="41"/>
      <c r="H46" s="42"/>
      <c r="I46" s="42">
        <f t="shared" si="0"/>
        <v>0</v>
      </c>
      <c r="J46" s="39"/>
      <c r="K46" s="40"/>
      <c r="L46" s="41"/>
      <c r="M46" s="42"/>
      <c r="N46" s="42">
        <f t="shared" si="1"/>
        <v>0</v>
      </c>
      <c r="O46" s="44">
        <v>0</v>
      </c>
      <c r="P46" s="42">
        <f t="shared" si="2"/>
        <v>0</v>
      </c>
      <c r="Q46" s="43"/>
      <c r="R46" s="135"/>
      <c r="S46" s="37"/>
      <c r="T46" s="101"/>
    </row>
    <row r="47" spans="2:20" ht="13.8" hidden="1">
      <c r="B47" s="58"/>
      <c r="C47" s="37"/>
      <c r="D47" s="82"/>
      <c r="E47" s="38"/>
      <c r="F47" s="40"/>
      <c r="G47" s="41"/>
      <c r="H47" s="42"/>
      <c r="I47" s="42">
        <f t="shared" si="0"/>
        <v>0</v>
      </c>
      <c r="J47" s="39"/>
      <c r="K47" s="40"/>
      <c r="L47" s="41"/>
      <c r="M47" s="42"/>
      <c r="N47" s="42">
        <f t="shared" si="1"/>
        <v>0</v>
      </c>
      <c r="O47" s="44">
        <v>0</v>
      </c>
      <c r="P47" s="42">
        <f t="shared" si="2"/>
        <v>0</v>
      </c>
      <c r="Q47" s="43"/>
      <c r="R47" s="135"/>
      <c r="S47" s="37"/>
      <c r="T47" s="102"/>
    </row>
    <row r="48" spans="2:20" ht="13.8" hidden="1">
      <c r="B48" s="58"/>
      <c r="C48" s="37"/>
      <c r="D48" s="82"/>
      <c r="E48" s="38"/>
      <c r="F48" s="40"/>
      <c r="G48" s="41"/>
      <c r="H48" s="42"/>
      <c r="I48" s="42">
        <f t="shared" si="0"/>
        <v>0</v>
      </c>
      <c r="J48" s="39"/>
      <c r="K48" s="40"/>
      <c r="L48" s="41"/>
      <c r="M48" s="42"/>
      <c r="N48" s="42">
        <f t="shared" si="1"/>
        <v>0</v>
      </c>
      <c r="O48" s="44">
        <v>0</v>
      </c>
      <c r="P48" s="42">
        <f t="shared" si="2"/>
        <v>0</v>
      </c>
      <c r="Q48" s="43"/>
      <c r="R48" s="135"/>
      <c r="S48" s="37"/>
      <c r="T48" s="102"/>
    </row>
    <row r="49" spans="2:20" ht="13.8" hidden="1">
      <c r="B49" s="58"/>
      <c r="C49" s="37"/>
      <c r="D49" s="82"/>
      <c r="E49" s="38"/>
      <c r="F49" s="40"/>
      <c r="G49" s="41"/>
      <c r="H49" s="42"/>
      <c r="I49" s="42">
        <f t="shared" si="0"/>
        <v>0</v>
      </c>
      <c r="J49" s="39"/>
      <c r="K49" s="40"/>
      <c r="L49" s="41"/>
      <c r="M49" s="42"/>
      <c r="N49" s="42">
        <f t="shared" si="1"/>
        <v>0</v>
      </c>
      <c r="O49" s="44">
        <v>0</v>
      </c>
      <c r="P49" s="42">
        <f t="shared" si="2"/>
        <v>0</v>
      </c>
      <c r="Q49" s="43"/>
      <c r="R49" s="135"/>
      <c r="S49" s="37"/>
      <c r="T49" s="102"/>
    </row>
    <row r="50" spans="2:20" ht="13.8" hidden="1">
      <c r="B50" s="58"/>
      <c r="C50" s="37"/>
      <c r="D50" s="82"/>
      <c r="E50" s="38"/>
      <c r="F50" s="40"/>
      <c r="G50" s="41"/>
      <c r="H50" s="42"/>
      <c r="I50" s="42">
        <f t="shared" si="0"/>
        <v>0</v>
      </c>
      <c r="J50" s="39"/>
      <c r="K50" s="40"/>
      <c r="L50" s="41"/>
      <c r="M50" s="42"/>
      <c r="N50" s="42">
        <f t="shared" si="1"/>
        <v>0</v>
      </c>
      <c r="O50" s="44">
        <v>0</v>
      </c>
      <c r="P50" s="42">
        <f t="shared" si="2"/>
        <v>0</v>
      </c>
      <c r="Q50" s="43"/>
      <c r="R50" s="135"/>
      <c r="S50" s="37"/>
      <c r="T50" s="102"/>
    </row>
    <row r="51" spans="2:20" ht="13.8" hidden="1">
      <c r="B51" s="58"/>
      <c r="C51" s="37"/>
      <c r="D51" s="82"/>
      <c r="E51" s="38"/>
      <c r="F51" s="40"/>
      <c r="G51" s="41"/>
      <c r="H51" s="42"/>
      <c r="I51" s="42">
        <f t="shared" si="0"/>
        <v>0</v>
      </c>
      <c r="J51" s="39"/>
      <c r="K51" s="40"/>
      <c r="L51" s="41"/>
      <c r="M51" s="42"/>
      <c r="N51" s="42">
        <f t="shared" si="1"/>
        <v>0</v>
      </c>
      <c r="O51" s="44">
        <v>0</v>
      </c>
      <c r="P51" s="42">
        <f t="shared" si="2"/>
        <v>0</v>
      </c>
      <c r="Q51" s="43"/>
      <c r="R51" s="135"/>
      <c r="S51" s="37"/>
      <c r="T51" s="102"/>
    </row>
    <row r="52" spans="2:20" ht="13.8" hidden="1">
      <c r="B52" s="58"/>
      <c r="C52" s="37"/>
      <c r="D52" s="82"/>
      <c r="E52" s="38"/>
      <c r="F52" s="40"/>
      <c r="G52" s="41"/>
      <c r="H52" s="42"/>
      <c r="I52" s="42">
        <f t="shared" si="0"/>
        <v>0</v>
      </c>
      <c r="J52" s="39"/>
      <c r="K52" s="40"/>
      <c r="L52" s="41"/>
      <c r="M52" s="42"/>
      <c r="N52" s="42">
        <f t="shared" si="1"/>
        <v>0</v>
      </c>
      <c r="O52" s="44">
        <v>0</v>
      </c>
      <c r="P52" s="42">
        <f t="shared" si="2"/>
        <v>0</v>
      </c>
      <c r="Q52" s="43"/>
      <c r="R52" s="135"/>
      <c r="S52" s="37"/>
      <c r="T52" s="102"/>
    </row>
    <row r="53" spans="2:20" ht="13.8" hidden="1">
      <c r="B53" s="58"/>
      <c r="C53" s="37"/>
      <c r="D53" s="89"/>
      <c r="E53" s="38"/>
      <c r="F53" s="40"/>
      <c r="G53" s="41"/>
      <c r="H53" s="42"/>
      <c r="I53" s="42">
        <f t="shared" si="0"/>
        <v>0</v>
      </c>
      <c r="J53" s="39"/>
      <c r="K53" s="40"/>
      <c r="L53" s="41"/>
      <c r="M53" s="42"/>
      <c r="N53" s="42">
        <f t="shared" si="1"/>
        <v>0</v>
      </c>
      <c r="O53" s="44">
        <v>0</v>
      </c>
      <c r="P53" s="42">
        <f t="shared" si="2"/>
        <v>0</v>
      </c>
      <c r="Q53" s="43"/>
      <c r="R53" s="135"/>
      <c r="S53" s="37"/>
      <c r="T53" s="101"/>
    </row>
    <row r="54" spans="2:20" ht="13.8" hidden="1">
      <c r="B54" s="58"/>
      <c r="C54" s="37"/>
      <c r="D54" s="82"/>
      <c r="E54" s="38"/>
      <c r="F54" s="40"/>
      <c r="G54" s="41"/>
      <c r="H54" s="42"/>
      <c r="I54" s="42">
        <f t="shared" si="0"/>
        <v>0</v>
      </c>
      <c r="J54" s="39"/>
      <c r="K54" s="40"/>
      <c r="L54" s="41"/>
      <c r="M54" s="42"/>
      <c r="N54" s="42">
        <f t="shared" si="1"/>
        <v>0</v>
      </c>
      <c r="O54" s="44">
        <v>0</v>
      </c>
      <c r="P54" s="42">
        <f t="shared" si="2"/>
        <v>0</v>
      </c>
      <c r="Q54" s="43"/>
      <c r="R54" s="135"/>
      <c r="S54" s="37"/>
      <c r="T54" s="102"/>
    </row>
    <row r="55" spans="2:20" ht="13.8" hidden="1">
      <c r="B55" s="58"/>
      <c r="C55" s="37"/>
      <c r="D55" s="82"/>
      <c r="E55" s="38"/>
      <c r="F55" s="40"/>
      <c r="G55" s="41"/>
      <c r="H55" s="42"/>
      <c r="I55" s="42">
        <f t="shared" si="0"/>
        <v>0</v>
      </c>
      <c r="J55" s="39"/>
      <c r="K55" s="40"/>
      <c r="L55" s="41"/>
      <c r="M55" s="42"/>
      <c r="N55" s="42">
        <f t="shared" si="1"/>
        <v>0</v>
      </c>
      <c r="O55" s="44">
        <v>0</v>
      </c>
      <c r="P55" s="42">
        <f t="shared" si="2"/>
        <v>0</v>
      </c>
      <c r="Q55" s="43"/>
      <c r="R55" s="135"/>
      <c r="S55" s="37"/>
      <c r="T55" s="102"/>
    </row>
    <row r="56" spans="2:20" ht="13.8" hidden="1">
      <c r="B56" s="58"/>
      <c r="C56" s="37"/>
      <c r="D56" s="82"/>
      <c r="E56" s="38"/>
      <c r="F56" s="40"/>
      <c r="G56" s="41"/>
      <c r="H56" s="42"/>
      <c r="I56" s="42">
        <f t="shared" si="0"/>
        <v>0</v>
      </c>
      <c r="J56" s="39"/>
      <c r="K56" s="40"/>
      <c r="L56" s="41"/>
      <c r="M56" s="42"/>
      <c r="N56" s="42">
        <f t="shared" si="1"/>
        <v>0</v>
      </c>
      <c r="O56" s="44">
        <v>0</v>
      </c>
      <c r="P56" s="42">
        <f t="shared" si="2"/>
        <v>0</v>
      </c>
      <c r="Q56" s="43"/>
      <c r="R56" s="135"/>
      <c r="S56" s="37"/>
      <c r="T56" s="102"/>
    </row>
    <row r="57" spans="2:20" ht="13.8" hidden="1">
      <c r="B57" s="58"/>
      <c r="C57" s="37"/>
      <c r="D57" s="82"/>
      <c r="E57" s="38"/>
      <c r="F57" s="40"/>
      <c r="G57" s="41"/>
      <c r="H57" s="42"/>
      <c r="I57" s="42">
        <f t="shared" si="0"/>
        <v>0</v>
      </c>
      <c r="J57" s="39"/>
      <c r="K57" s="40"/>
      <c r="L57" s="41"/>
      <c r="M57" s="42"/>
      <c r="N57" s="42">
        <f t="shared" si="1"/>
        <v>0</v>
      </c>
      <c r="O57" s="44">
        <v>0</v>
      </c>
      <c r="P57" s="42">
        <f t="shared" si="2"/>
        <v>0</v>
      </c>
      <c r="Q57" s="43"/>
      <c r="R57" s="135"/>
      <c r="S57" s="37"/>
      <c r="T57" s="102"/>
    </row>
    <row r="58" spans="2:20" ht="13.8" hidden="1">
      <c r="B58" s="58"/>
      <c r="C58" s="37"/>
      <c r="D58" s="82"/>
      <c r="E58" s="38"/>
      <c r="F58" s="40"/>
      <c r="G58" s="41"/>
      <c r="H58" s="42"/>
      <c r="I58" s="42">
        <f t="shared" si="0"/>
        <v>0</v>
      </c>
      <c r="J58" s="39"/>
      <c r="K58" s="40"/>
      <c r="L58" s="41"/>
      <c r="M58" s="42"/>
      <c r="N58" s="42">
        <f t="shared" si="1"/>
        <v>0</v>
      </c>
      <c r="O58" s="44">
        <v>0</v>
      </c>
      <c r="P58" s="42">
        <f t="shared" si="2"/>
        <v>0</v>
      </c>
      <c r="Q58" s="43"/>
      <c r="R58" s="135"/>
      <c r="S58" s="37"/>
      <c r="T58" s="102"/>
    </row>
    <row r="59" spans="2:20" ht="13.8" hidden="1">
      <c r="B59" s="58"/>
      <c r="C59" s="37"/>
      <c r="D59" s="82"/>
      <c r="E59" s="38"/>
      <c r="F59" s="40"/>
      <c r="G59" s="41"/>
      <c r="H59" s="42"/>
      <c r="I59" s="42">
        <f t="shared" si="0"/>
        <v>0</v>
      </c>
      <c r="J59" s="39"/>
      <c r="K59" s="40"/>
      <c r="L59" s="41"/>
      <c r="M59" s="42"/>
      <c r="N59" s="42">
        <f t="shared" si="1"/>
        <v>0</v>
      </c>
      <c r="O59" s="44">
        <v>0</v>
      </c>
      <c r="P59" s="42">
        <f t="shared" si="2"/>
        <v>0</v>
      </c>
      <c r="Q59" s="43"/>
      <c r="R59" s="135"/>
      <c r="S59" s="37"/>
      <c r="T59" s="102"/>
    </row>
    <row r="60" spans="2:20" ht="13.8" hidden="1">
      <c r="B60" s="58"/>
      <c r="C60" s="37"/>
      <c r="D60" s="82"/>
      <c r="E60" s="38"/>
      <c r="F60" s="40"/>
      <c r="G60" s="41"/>
      <c r="H60" s="42"/>
      <c r="I60" s="42">
        <f t="shared" si="0"/>
        <v>0</v>
      </c>
      <c r="J60" s="39"/>
      <c r="K60" s="40"/>
      <c r="L60" s="41"/>
      <c r="M60" s="42"/>
      <c r="N60" s="42">
        <f t="shared" si="1"/>
        <v>0</v>
      </c>
      <c r="O60" s="44">
        <v>0</v>
      </c>
      <c r="P60" s="42">
        <f t="shared" si="2"/>
        <v>0</v>
      </c>
      <c r="Q60" s="43"/>
      <c r="R60" s="135"/>
      <c r="S60" s="37"/>
      <c r="T60" s="102"/>
    </row>
    <row r="61" spans="2:20" ht="13.8" hidden="1">
      <c r="B61" s="58"/>
      <c r="C61" s="37"/>
      <c r="D61" s="82"/>
      <c r="E61" s="38"/>
      <c r="F61" s="40"/>
      <c r="G61" s="41"/>
      <c r="H61" s="42"/>
      <c r="I61" s="42">
        <f t="shared" si="0"/>
        <v>0</v>
      </c>
      <c r="J61" s="39"/>
      <c r="K61" s="40"/>
      <c r="L61" s="41"/>
      <c r="M61" s="42"/>
      <c r="N61" s="42">
        <f t="shared" si="1"/>
        <v>0</v>
      </c>
      <c r="O61" s="44">
        <v>0</v>
      </c>
      <c r="P61" s="42">
        <f t="shared" si="2"/>
        <v>0</v>
      </c>
      <c r="Q61" s="43"/>
      <c r="R61" s="135"/>
      <c r="S61" s="37"/>
      <c r="T61" s="101"/>
    </row>
    <row r="62" spans="2:20" ht="13.8" hidden="1">
      <c r="B62" s="58"/>
      <c r="C62" s="37"/>
      <c r="D62" s="82"/>
      <c r="E62" s="38"/>
      <c r="F62" s="40"/>
      <c r="G62" s="41"/>
      <c r="H62" s="42"/>
      <c r="I62" s="42">
        <f t="shared" si="0"/>
        <v>0</v>
      </c>
      <c r="J62" s="39"/>
      <c r="K62" s="40"/>
      <c r="L62" s="41"/>
      <c r="M62" s="42"/>
      <c r="N62" s="42">
        <f t="shared" si="1"/>
        <v>0</v>
      </c>
      <c r="O62" s="44">
        <v>0</v>
      </c>
      <c r="P62" s="42">
        <f t="shared" si="2"/>
        <v>0</v>
      </c>
      <c r="Q62" s="43"/>
      <c r="R62" s="135"/>
      <c r="S62" s="37"/>
      <c r="T62" s="102"/>
    </row>
    <row r="63" spans="2:20" ht="13.8" hidden="1">
      <c r="B63" s="58"/>
      <c r="C63" s="37"/>
      <c r="D63" s="82"/>
      <c r="E63" s="38"/>
      <c r="F63" s="40"/>
      <c r="G63" s="41"/>
      <c r="H63" s="42"/>
      <c r="I63" s="42">
        <f t="shared" si="0"/>
        <v>0</v>
      </c>
      <c r="J63" s="39"/>
      <c r="K63" s="40"/>
      <c r="L63" s="41"/>
      <c r="M63" s="42"/>
      <c r="N63" s="42">
        <f t="shared" si="1"/>
        <v>0</v>
      </c>
      <c r="O63" s="44">
        <v>0</v>
      </c>
      <c r="P63" s="42">
        <f t="shared" si="2"/>
        <v>0</v>
      </c>
      <c r="Q63" s="43"/>
      <c r="R63" s="135"/>
      <c r="S63" s="37"/>
      <c r="T63" s="101"/>
    </row>
    <row r="64" spans="2:20" ht="13.8"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45"/>
      <c r="S64" s="37"/>
      <c r="T64" s="37"/>
    </row>
    <row r="65" spans="2:20" ht="13.8">
      <c r="B65" s="45"/>
      <c r="C65" s="37"/>
      <c r="D65" s="59"/>
      <c r="E65" s="53"/>
      <c r="F65" s="193" t="s">
        <v>35</v>
      </c>
      <c r="G65" s="194"/>
      <c r="H65" s="194"/>
      <c r="I65" s="60">
        <f>SUM(I7:I63)</f>
        <v>2693950</v>
      </c>
      <c r="J65" s="39"/>
      <c r="K65" s="193" t="s">
        <v>11</v>
      </c>
      <c r="L65" s="194"/>
      <c r="M65" s="194"/>
      <c r="N65" s="194"/>
      <c r="O65" s="194"/>
      <c r="P65" s="61">
        <f>SUM(P6:P63)</f>
        <v>2399618.81818181</v>
      </c>
      <c r="Q65" s="46"/>
      <c r="R65" s="105"/>
      <c r="S65" s="37"/>
      <c r="T65" s="37"/>
    </row>
    <row r="66" spans="2:20" ht="13.8">
      <c r="B66" s="45"/>
      <c r="C66" s="37"/>
      <c r="D66" s="59"/>
      <c r="E66" s="53"/>
      <c r="F66" s="195" t="s">
        <v>36</v>
      </c>
      <c r="G66" s="196"/>
      <c r="H66" s="196"/>
      <c r="I66" s="63">
        <v>0</v>
      </c>
      <c r="J66" s="39"/>
      <c r="K66" s="90"/>
      <c r="L66" s="91"/>
      <c r="M66" s="197" t="s">
        <v>36</v>
      </c>
      <c r="N66" s="197"/>
      <c r="O66" s="197"/>
      <c r="P66" s="64">
        <v>0</v>
      </c>
      <c r="Q66" s="47"/>
      <c r="R66" s="106"/>
      <c r="S66" s="37"/>
      <c r="T66" s="37"/>
    </row>
    <row r="67" spans="2:20" ht="13.8">
      <c r="B67" s="45"/>
      <c r="C67" s="37"/>
      <c r="D67" s="62"/>
      <c r="E67" s="62"/>
      <c r="F67" s="198" t="s">
        <v>12</v>
      </c>
      <c r="G67" s="197"/>
      <c r="H67" s="197"/>
      <c r="I67" s="63">
        <f>SUM(I65+I66)</f>
        <v>2693950</v>
      </c>
      <c r="J67" s="39"/>
      <c r="K67" s="198" t="s">
        <v>12</v>
      </c>
      <c r="L67" s="197"/>
      <c r="M67" s="197"/>
      <c r="N67" s="197"/>
      <c r="O67" s="197"/>
      <c r="P67" s="64">
        <f>SUM(P65+P66)</f>
        <v>2399618.81818181</v>
      </c>
      <c r="Q67" s="47"/>
      <c r="R67" s="106"/>
      <c r="S67" s="37"/>
      <c r="T67" s="37"/>
    </row>
    <row r="68" spans="2:20" ht="14.4" customHeight="1">
      <c r="B68" s="45"/>
      <c r="C68" s="37"/>
      <c r="D68" s="62"/>
      <c r="E68" s="65"/>
      <c r="F68" s="191" t="s">
        <v>125</v>
      </c>
      <c r="G68" s="192"/>
      <c r="H68" s="192"/>
      <c r="I68" s="66">
        <f>SUM(I42:I43)*19%</f>
        <v>165300</v>
      </c>
      <c r="J68" s="48"/>
      <c r="K68" s="199" t="s">
        <v>125</v>
      </c>
      <c r="L68" s="200"/>
      <c r="M68" s="200"/>
      <c r="N68" s="200"/>
      <c r="O68" s="200"/>
      <c r="P68" s="67">
        <f>SUM(P28:P43)*19%</f>
        <v>146919.1754545439</v>
      </c>
      <c r="Q68" s="47"/>
      <c r="R68" s="106"/>
      <c r="S68" s="37"/>
      <c r="T68" s="37"/>
    </row>
    <row r="69" spans="2:20" ht="13.8">
      <c r="B69" s="45"/>
      <c r="C69" s="37"/>
      <c r="D69" s="37"/>
      <c r="E69" s="68"/>
      <c r="F69" s="55"/>
      <c r="G69" s="182" t="s">
        <v>33</v>
      </c>
      <c r="H69" s="182"/>
      <c r="I69" s="69">
        <f>+I67+I68</f>
        <v>2859250</v>
      </c>
      <c r="J69" s="39"/>
      <c r="K69" s="183" t="s">
        <v>13</v>
      </c>
      <c r="L69" s="182"/>
      <c r="M69" s="182"/>
      <c r="N69" s="182"/>
      <c r="O69" s="182"/>
      <c r="P69" s="73">
        <f>SUM(P67:P68)</f>
        <v>2546537.9936363539</v>
      </c>
      <c r="Q69" s="50"/>
      <c r="R69" s="106"/>
      <c r="S69" s="37"/>
      <c r="T69" s="37"/>
    </row>
    <row r="70" spans="2:20" ht="13.8">
      <c r="B70" s="45"/>
      <c r="C70" s="37"/>
      <c r="D70" s="62"/>
      <c r="E70" s="70"/>
      <c r="F70" s="55"/>
      <c r="G70" s="56"/>
      <c r="H70" s="56"/>
      <c r="I70" s="71"/>
      <c r="J70" s="39"/>
      <c r="K70" s="55"/>
      <c r="L70" s="56"/>
      <c r="M70" s="56"/>
      <c r="N70" s="56"/>
      <c r="O70" s="56"/>
      <c r="P70" s="49"/>
      <c r="Q70" s="50"/>
      <c r="R70" s="106"/>
      <c r="S70" s="37"/>
      <c r="T70" s="37"/>
    </row>
    <row r="71" spans="2:20" ht="14.4">
      <c r="B71" s="45"/>
      <c r="C71" s="37"/>
      <c r="D71" s="62"/>
      <c r="E71" s="54"/>
      <c r="F71" s="184"/>
      <c r="G71" s="185"/>
      <c r="H71" s="185"/>
      <c r="I71" s="72"/>
      <c r="J71" s="39"/>
      <c r="K71" s="184"/>
      <c r="L71" s="185"/>
      <c r="M71" s="185"/>
      <c r="N71" s="185"/>
      <c r="O71" s="185"/>
      <c r="P71" s="51"/>
      <c r="Q71" s="51"/>
      <c r="R71" s="138"/>
      <c r="S71" s="37"/>
      <c r="T71" s="37"/>
    </row>
  </sheetData>
  <mergeCells count="14">
    <mergeCell ref="G69:H69"/>
    <mergeCell ref="K69:O69"/>
    <mergeCell ref="F71:H71"/>
    <mergeCell ref="K71:O71"/>
    <mergeCell ref="F3:I3"/>
    <mergeCell ref="K3:P3"/>
    <mergeCell ref="F68:H68"/>
    <mergeCell ref="F65:H65"/>
    <mergeCell ref="K65:O65"/>
    <mergeCell ref="F66:H66"/>
    <mergeCell ref="M66:O66"/>
    <mergeCell ref="F67:H67"/>
    <mergeCell ref="K67:O67"/>
    <mergeCell ref="K68:O68"/>
  </mergeCells>
  <phoneticPr fontId="8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topLeftCell="A5" zoomScale="115" zoomScaleNormal="115" workbookViewId="0">
      <selection activeCell="J27" sqref="J27: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77" customWidth="1"/>
    <col min="6" max="6" width="14.6640625" style="77" bestFit="1" customWidth="1"/>
    <col min="7" max="7" width="6" style="2" customWidth="1"/>
    <col min="8" max="8" width="12.6640625" style="77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29.88671875" style="35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52"/>
    </row>
    <row r="3" spans="1:13">
      <c r="C3" s="52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75" t="s">
        <v>132</v>
      </c>
      <c r="D5" s="9" t="s">
        <v>16</v>
      </c>
      <c r="E5" s="78" t="s">
        <v>18</v>
      </c>
      <c r="F5" s="85" t="s">
        <v>18</v>
      </c>
      <c r="G5" s="13" t="s">
        <v>16</v>
      </c>
      <c r="H5" s="78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38</v>
      </c>
    </row>
    <row r="6" spans="1:13">
      <c r="A6" s="3"/>
      <c r="B6" s="5"/>
      <c r="C6" s="76" t="s">
        <v>133</v>
      </c>
      <c r="D6" s="11"/>
      <c r="E6" s="79" t="s">
        <v>17</v>
      </c>
      <c r="F6" s="86" t="s">
        <v>22</v>
      </c>
      <c r="G6" s="14"/>
      <c r="H6" s="79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59" customFormat="1" ht="26.4">
      <c r="A7" s="149"/>
      <c r="B7" s="150">
        <v>1</v>
      </c>
      <c r="C7" s="151" t="s">
        <v>113</v>
      </c>
      <c r="D7" s="152">
        <v>1</v>
      </c>
      <c r="E7" s="153">
        <v>1657800</v>
      </c>
      <c r="F7" s="154">
        <f t="shared" ref="F7:F12" si="0">E7*D7</f>
        <v>1657800</v>
      </c>
      <c r="G7" s="152">
        <v>1</v>
      </c>
      <c r="H7" s="153">
        <v>1657800</v>
      </c>
      <c r="I7" s="154">
        <f t="shared" ref="I7:I9" si="1">H7*G7</f>
        <v>1657800</v>
      </c>
      <c r="J7" s="156">
        <v>0.2</v>
      </c>
      <c r="K7" s="157">
        <f>ROUND(I7-(I7*J7),2)</f>
        <v>1326240</v>
      </c>
      <c r="L7" s="172" t="s">
        <v>169</v>
      </c>
      <c r="M7" s="158" t="s">
        <v>170</v>
      </c>
    </row>
    <row r="8" spans="1:13" s="159" customFormat="1" ht="26.4">
      <c r="A8" s="149"/>
      <c r="B8" s="150">
        <v>2</v>
      </c>
      <c r="C8" s="151" t="s">
        <v>114</v>
      </c>
      <c r="D8" s="152">
        <v>1</v>
      </c>
      <c r="E8" s="153">
        <v>1289000</v>
      </c>
      <c r="F8" s="154">
        <f t="shared" si="0"/>
        <v>1289000</v>
      </c>
      <c r="G8" s="152">
        <v>1</v>
      </c>
      <c r="H8" s="153">
        <v>1289000</v>
      </c>
      <c r="I8" s="154">
        <f t="shared" si="1"/>
        <v>1289000</v>
      </c>
      <c r="J8" s="156">
        <v>0.2</v>
      </c>
      <c r="K8" s="157">
        <f t="shared" ref="K8:K22" si="2">ROUND(I8-(I8*J8),2)</f>
        <v>1031200</v>
      </c>
      <c r="L8" s="172" t="s">
        <v>169</v>
      </c>
      <c r="M8" s="158" t="s">
        <v>171</v>
      </c>
    </row>
    <row r="9" spans="1:13" s="168" customFormat="1" ht="26.4">
      <c r="A9" s="160"/>
      <c r="B9" s="161">
        <v>3</v>
      </c>
      <c r="C9" s="151" t="s">
        <v>115</v>
      </c>
      <c r="D9" s="162">
        <v>1</v>
      </c>
      <c r="E9" s="163">
        <v>299000</v>
      </c>
      <c r="F9" s="154">
        <f t="shared" si="0"/>
        <v>299000</v>
      </c>
      <c r="G9" s="162">
        <v>1</v>
      </c>
      <c r="H9" s="163">
        <v>299000</v>
      </c>
      <c r="I9" s="154">
        <f t="shared" si="1"/>
        <v>299000</v>
      </c>
      <c r="J9" s="164">
        <v>0.2</v>
      </c>
      <c r="K9" s="165">
        <f t="shared" si="2"/>
        <v>239200</v>
      </c>
      <c r="L9" s="172" t="s">
        <v>169</v>
      </c>
      <c r="M9" s="167" t="s">
        <v>172</v>
      </c>
    </row>
    <row r="10" spans="1:13" s="168" customFormat="1" ht="26.4">
      <c r="A10" s="160"/>
      <c r="B10" s="161">
        <v>4</v>
      </c>
      <c r="C10" s="151" t="s">
        <v>116</v>
      </c>
      <c r="D10" s="162">
        <v>1</v>
      </c>
      <c r="E10" s="163">
        <v>1790000</v>
      </c>
      <c r="F10" s="154">
        <f t="shared" si="0"/>
        <v>1790000</v>
      </c>
      <c r="G10" s="152">
        <v>1</v>
      </c>
      <c r="H10" s="155">
        <v>450000</v>
      </c>
      <c r="I10" s="163">
        <f t="shared" ref="I10:I22" si="3">H10*G10</f>
        <v>450000</v>
      </c>
      <c r="J10" s="164">
        <v>0.2</v>
      </c>
      <c r="K10" s="165">
        <f t="shared" si="2"/>
        <v>360000</v>
      </c>
      <c r="L10" s="169" t="s">
        <v>126</v>
      </c>
      <c r="M10" s="167"/>
    </row>
    <row r="11" spans="1:13" s="168" customFormat="1" ht="26.4">
      <c r="A11" s="160"/>
      <c r="B11" s="161">
        <v>5</v>
      </c>
      <c r="C11" s="151" t="s">
        <v>120</v>
      </c>
      <c r="D11" s="162">
        <v>1</v>
      </c>
      <c r="E11" s="163">
        <v>1549990</v>
      </c>
      <c r="F11" s="154">
        <f t="shared" si="0"/>
        <v>1549990</v>
      </c>
      <c r="G11" s="152">
        <v>1</v>
      </c>
      <c r="H11" s="155">
        <v>450000</v>
      </c>
      <c r="I11" s="163">
        <f t="shared" si="3"/>
        <v>450000</v>
      </c>
      <c r="J11" s="164">
        <v>0.2</v>
      </c>
      <c r="K11" s="165">
        <f t="shared" si="2"/>
        <v>360000</v>
      </c>
      <c r="L11" s="169" t="s">
        <v>126</v>
      </c>
      <c r="M11" s="167"/>
    </row>
    <row r="12" spans="1:13" s="168" customFormat="1" ht="26.4">
      <c r="A12" s="160"/>
      <c r="B12" s="161">
        <v>6</v>
      </c>
      <c r="C12" s="151" t="s">
        <v>121</v>
      </c>
      <c r="D12" s="162">
        <v>12</v>
      </c>
      <c r="E12" s="163">
        <v>20000</v>
      </c>
      <c r="F12" s="154">
        <f t="shared" si="0"/>
        <v>240000</v>
      </c>
      <c r="G12" s="152">
        <v>12</v>
      </c>
      <c r="H12" s="155">
        <v>11950</v>
      </c>
      <c r="I12" s="163">
        <f t="shared" si="3"/>
        <v>143400</v>
      </c>
      <c r="J12" s="164">
        <v>0.2</v>
      </c>
      <c r="K12" s="165">
        <f t="shared" si="2"/>
        <v>114720</v>
      </c>
      <c r="L12" s="169" t="s">
        <v>128</v>
      </c>
      <c r="M12" s="167" t="s">
        <v>127</v>
      </c>
    </row>
    <row r="13" spans="1:13" s="168" customFormat="1" ht="26.4">
      <c r="A13" s="160"/>
      <c r="B13" s="161">
        <v>7</v>
      </c>
      <c r="C13" s="151" t="s">
        <v>117</v>
      </c>
      <c r="D13" s="162">
        <v>1</v>
      </c>
      <c r="E13" s="163">
        <v>1500000</v>
      </c>
      <c r="F13" s="154">
        <f t="shared" ref="F13:F22" si="4">E13*D13</f>
        <v>1500000</v>
      </c>
      <c r="G13" s="152">
        <v>1</v>
      </c>
      <c r="H13" s="155">
        <v>799990</v>
      </c>
      <c r="I13" s="163">
        <f t="shared" si="3"/>
        <v>799990</v>
      </c>
      <c r="J13" s="164">
        <v>0.2</v>
      </c>
      <c r="K13" s="165">
        <f t="shared" si="2"/>
        <v>639992</v>
      </c>
      <c r="L13" s="169" t="s">
        <v>128</v>
      </c>
      <c r="M13" s="167" t="s">
        <v>129</v>
      </c>
    </row>
    <row r="14" spans="1:13" s="168" customFormat="1" ht="26.4">
      <c r="A14" s="160"/>
      <c r="B14" s="161">
        <v>8</v>
      </c>
      <c r="C14" s="151" t="s">
        <v>118</v>
      </c>
      <c r="D14" s="162">
        <v>1</v>
      </c>
      <c r="E14" s="163">
        <v>138000</v>
      </c>
      <c r="F14" s="154">
        <f t="shared" si="4"/>
        <v>138000</v>
      </c>
      <c r="G14" s="152">
        <v>1</v>
      </c>
      <c r="H14" s="155">
        <v>112481</v>
      </c>
      <c r="I14" s="163">
        <f t="shared" si="3"/>
        <v>112481</v>
      </c>
      <c r="J14" s="164">
        <v>0.2</v>
      </c>
      <c r="K14" s="165">
        <f t="shared" si="2"/>
        <v>89984.8</v>
      </c>
      <c r="L14" s="169" t="s">
        <v>128</v>
      </c>
      <c r="M14" s="167" t="s">
        <v>130</v>
      </c>
    </row>
    <row r="15" spans="1:13" s="159" customFormat="1" ht="26.4">
      <c r="A15" s="149"/>
      <c r="B15" s="150">
        <v>9</v>
      </c>
      <c r="C15" s="151" t="s">
        <v>119</v>
      </c>
      <c r="D15" s="152">
        <v>1</v>
      </c>
      <c r="E15" s="153">
        <v>189990</v>
      </c>
      <c r="F15" s="170">
        <f t="shared" si="4"/>
        <v>189990</v>
      </c>
      <c r="G15" s="152">
        <v>1</v>
      </c>
      <c r="H15" s="155">
        <v>94990</v>
      </c>
      <c r="I15" s="153">
        <f t="shared" si="3"/>
        <v>94990</v>
      </c>
      <c r="J15" s="156">
        <v>0.2</v>
      </c>
      <c r="K15" s="157">
        <f t="shared" si="2"/>
        <v>75992</v>
      </c>
      <c r="L15" s="169" t="s">
        <v>128</v>
      </c>
      <c r="M15" s="167" t="s">
        <v>131</v>
      </c>
    </row>
    <row r="16" spans="1:13" s="159" customFormat="1">
      <c r="A16" s="149"/>
      <c r="B16" s="150">
        <v>10</v>
      </c>
      <c r="C16" s="171" t="s">
        <v>122</v>
      </c>
      <c r="D16" s="152">
        <v>1</v>
      </c>
      <c r="E16" s="153">
        <v>194274</v>
      </c>
      <c r="F16" s="170">
        <f t="shared" si="4"/>
        <v>194274</v>
      </c>
      <c r="G16" s="152">
        <v>1</v>
      </c>
      <c r="H16" s="155">
        <v>0</v>
      </c>
      <c r="I16" s="153">
        <f t="shared" si="3"/>
        <v>0</v>
      </c>
      <c r="J16" s="156">
        <v>0</v>
      </c>
      <c r="K16" s="157">
        <f t="shared" si="2"/>
        <v>0</v>
      </c>
      <c r="L16" s="169" t="s">
        <v>173</v>
      </c>
      <c r="M16" s="167"/>
    </row>
    <row r="17" spans="1:13" s="159" customFormat="1">
      <c r="A17" s="149"/>
      <c r="B17" s="150">
        <v>11</v>
      </c>
      <c r="C17" s="171" t="s">
        <v>123</v>
      </c>
      <c r="D17" s="152">
        <v>1</v>
      </c>
      <c r="E17" s="153">
        <v>50139</v>
      </c>
      <c r="F17" s="170">
        <f t="shared" si="4"/>
        <v>50139</v>
      </c>
      <c r="G17" s="152">
        <v>1</v>
      </c>
      <c r="H17" s="155">
        <v>0</v>
      </c>
      <c r="I17" s="153">
        <f t="shared" si="3"/>
        <v>0</v>
      </c>
      <c r="J17" s="156">
        <v>0</v>
      </c>
      <c r="K17" s="157">
        <f t="shared" si="2"/>
        <v>0</v>
      </c>
      <c r="L17" s="169" t="s">
        <v>173</v>
      </c>
      <c r="M17" s="167"/>
    </row>
    <row r="18" spans="1:13" s="159" customFormat="1">
      <c r="A18" s="149"/>
      <c r="B18" s="150">
        <v>12</v>
      </c>
      <c r="C18" s="171" t="s">
        <v>124</v>
      </c>
      <c r="D18" s="152">
        <v>1</v>
      </c>
      <c r="E18" s="153">
        <v>172492</v>
      </c>
      <c r="F18" s="170">
        <f t="shared" si="4"/>
        <v>172492</v>
      </c>
      <c r="G18" s="152">
        <v>1</v>
      </c>
      <c r="H18" s="153">
        <v>172492</v>
      </c>
      <c r="I18" s="170">
        <f t="shared" si="3"/>
        <v>172492</v>
      </c>
      <c r="J18" s="156">
        <v>0</v>
      </c>
      <c r="K18" s="157">
        <f t="shared" si="2"/>
        <v>172492</v>
      </c>
      <c r="L18" s="169"/>
      <c r="M18" s="167"/>
    </row>
    <row r="19" spans="1:13" s="159" customFormat="1" hidden="1">
      <c r="A19" s="149"/>
      <c r="B19" s="150"/>
      <c r="C19" s="171"/>
      <c r="D19" s="152"/>
      <c r="E19" s="153"/>
      <c r="F19" s="170">
        <f t="shared" si="4"/>
        <v>0</v>
      </c>
      <c r="G19" s="152">
        <v>0</v>
      </c>
      <c r="H19" s="155">
        <v>0</v>
      </c>
      <c r="I19" s="153">
        <f t="shared" si="3"/>
        <v>0</v>
      </c>
      <c r="J19" s="156">
        <v>0</v>
      </c>
      <c r="K19" s="157">
        <f t="shared" si="2"/>
        <v>0</v>
      </c>
      <c r="L19" s="166"/>
      <c r="M19" s="167"/>
    </row>
    <row r="20" spans="1:13" s="159" customFormat="1" hidden="1">
      <c r="A20" s="149"/>
      <c r="B20" s="150"/>
      <c r="C20" s="171"/>
      <c r="D20" s="152"/>
      <c r="E20" s="153"/>
      <c r="F20" s="170">
        <f t="shared" si="4"/>
        <v>0</v>
      </c>
      <c r="G20" s="152">
        <v>0</v>
      </c>
      <c r="H20" s="155">
        <v>0</v>
      </c>
      <c r="I20" s="153">
        <f t="shared" si="3"/>
        <v>0</v>
      </c>
      <c r="J20" s="156">
        <v>0</v>
      </c>
      <c r="K20" s="157">
        <f t="shared" si="2"/>
        <v>0</v>
      </c>
      <c r="L20" s="166"/>
      <c r="M20" s="167"/>
    </row>
    <row r="21" spans="1:13" s="159" customFormat="1" hidden="1">
      <c r="A21" s="149"/>
      <c r="B21" s="150"/>
      <c r="C21" s="171"/>
      <c r="D21" s="152"/>
      <c r="E21" s="153"/>
      <c r="F21" s="170">
        <f t="shared" si="4"/>
        <v>0</v>
      </c>
      <c r="G21" s="152">
        <v>0</v>
      </c>
      <c r="H21" s="155">
        <v>0</v>
      </c>
      <c r="I21" s="153">
        <f t="shared" si="3"/>
        <v>0</v>
      </c>
      <c r="J21" s="156">
        <v>0</v>
      </c>
      <c r="K21" s="157">
        <f t="shared" si="2"/>
        <v>0</v>
      </c>
      <c r="L21" s="166"/>
      <c r="M21" s="167"/>
    </row>
    <row r="22" spans="1:13" s="159" customFormat="1" hidden="1">
      <c r="A22" s="149"/>
      <c r="B22" s="150"/>
      <c r="C22" s="171"/>
      <c r="D22" s="152"/>
      <c r="E22" s="153"/>
      <c r="F22" s="170">
        <f t="shared" si="4"/>
        <v>0</v>
      </c>
      <c r="G22" s="152">
        <v>0</v>
      </c>
      <c r="H22" s="155">
        <v>0</v>
      </c>
      <c r="I22" s="153">
        <f t="shared" si="3"/>
        <v>0</v>
      </c>
      <c r="J22" s="156">
        <v>0</v>
      </c>
      <c r="K22" s="157">
        <f t="shared" si="2"/>
        <v>0</v>
      </c>
      <c r="L22" s="166"/>
      <c r="M22" s="167"/>
    </row>
    <row r="23" spans="1:13">
      <c r="B23" s="15"/>
      <c r="C23" s="18"/>
      <c r="D23" s="19"/>
      <c r="E23" s="80"/>
      <c r="F23" s="87"/>
      <c r="G23" s="20"/>
      <c r="H23" s="80"/>
      <c r="I23" s="18"/>
      <c r="J23" s="18"/>
      <c r="K23" s="19"/>
      <c r="L23" s="107"/>
      <c r="M23" s="31"/>
    </row>
    <row r="24" spans="1:13">
      <c r="B24" s="16"/>
      <c r="C24" s="21"/>
      <c r="D24" s="208" t="s">
        <v>34</v>
      </c>
      <c r="E24" s="208"/>
      <c r="F24" s="74">
        <f>SUM(F7:F22)</f>
        <v>9070685</v>
      </c>
      <c r="G24" s="27" t="s">
        <v>24</v>
      </c>
      <c r="H24" s="83"/>
      <c r="I24" s="28"/>
      <c r="J24" s="29"/>
      <c r="K24" s="30">
        <f>SUM(K7:K23)</f>
        <v>4409820.8</v>
      </c>
      <c r="L24" s="108"/>
      <c r="M24" s="32"/>
    </row>
    <row r="25" spans="1:13">
      <c r="B25" s="17"/>
      <c r="C25" s="22"/>
      <c r="D25" s="23"/>
      <c r="E25" s="81"/>
      <c r="F25" s="88"/>
      <c r="G25" s="5"/>
      <c r="H25" s="81"/>
      <c r="I25" s="24"/>
      <c r="J25" s="25"/>
      <c r="K25" s="26"/>
      <c r="L25" s="109"/>
      <c r="M25" s="33"/>
    </row>
    <row r="26" spans="1:13">
      <c r="G26" s="3"/>
      <c r="H26" s="84"/>
      <c r="I26" s="3"/>
      <c r="J26" s="6"/>
      <c r="K26" s="7"/>
      <c r="L26" s="34"/>
    </row>
    <row r="27" spans="1:13">
      <c r="D27" s="201" t="s">
        <v>30</v>
      </c>
      <c r="E27" s="202"/>
      <c r="F27" s="146">
        <f>'Daños Edificio'!I69</f>
        <v>2859250</v>
      </c>
      <c r="J27" s="201" t="s">
        <v>30</v>
      </c>
      <c r="K27" s="202"/>
      <c r="L27" s="146">
        <f>'Daños Edificio'!P69</f>
        <v>2546537.9936363539</v>
      </c>
    </row>
    <row r="28" spans="1:13">
      <c r="D28" s="204" t="s">
        <v>31</v>
      </c>
      <c r="E28" s="205"/>
      <c r="F28" s="147">
        <f>F24</f>
        <v>9070685</v>
      </c>
      <c r="J28" s="204" t="s">
        <v>31</v>
      </c>
      <c r="K28" s="205"/>
      <c r="L28" s="147">
        <f>K24</f>
        <v>4409820.8</v>
      </c>
    </row>
    <row r="29" spans="1:13">
      <c r="D29" s="206" t="s">
        <v>32</v>
      </c>
      <c r="E29" s="207"/>
      <c r="F29" s="148">
        <f>SUM(F27:F28)</f>
        <v>11929935</v>
      </c>
      <c r="J29" s="206" t="s">
        <v>32</v>
      </c>
      <c r="K29" s="207"/>
      <c r="L29" s="148">
        <f>SUM(L27:L28)</f>
        <v>6956358.7936363537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3835-7335-404A-9C25-7E9EA008D211}">
  <dimension ref="A2:M225"/>
  <sheetViews>
    <sheetView showGridLines="0" workbookViewId="0">
      <selection activeCell="N11" sqref="N1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77" customWidth="1"/>
    <col min="6" max="6" width="14.6640625" style="77" bestFit="1" customWidth="1"/>
    <col min="7" max="7" width="6" style="2" customWidth="1"/>
    <col min="8" max="8" width="12.6640625" style="77" customWidth="1"/>
    <col min="9" max="9" width="11.21875" style="2" bestFit="1" customWidth="1"/>
    <col min="10" max="10" width="9.109375" style="2"/>
    <col min="11" max="11" width="11.21875" style="2" bestFit="1" customWidth="1"/>
    <col min="12" max="12" width="33.77734375" style="35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52"/>
    </row>
    <row r="3" spans="1:13">
      <c r="C3" s="52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75" t="s">
        <v>132</v>
      </c>
      <c r="D5" s="9" t="s">
        <v>16</v>
      </c>
      <c r="E5" s="78" t="s">
        <v>18</v>
      </c>
      <c r="F5" s="85" t="s">
        <v>18</v>
      </c>
      <c r="G5" s="13" t="s">
        <v>16</v>
      </c>
      <c r="H5" s="78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38</v>
      </c>
    </row>
    <row r="6" spans="1:13">
      <c r="A6" s="3"/>
      <c r="B6" s="5"/>
      <c r="C6" s="76" t="s">
        <v>133</v>
      </c>
      <c r="D6" s="11"/>
      <c r="E6" s="79" t="s">
        <v>17</v>
      </c>
      <c r="F6" s="86" t="s">
        <v>22</v>
      </c>
      <c r="G6" s="14"/>
      <c r="H6" s="79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59" customFormat="1" ht="26.4">
      <c r="A7" s="149"/>
      <c r="B7" s="150">
        <v>1</v>
      </c>
      <c r="C7" s="151" t="s">
        <v>113</v>
      </c>
      <c r="D7" s="152">
        <v>1</v>
      </c>
      <c r="E7" s="153">
        <v>1657800</v>
      </c>
      <c r="F7" s="154">
        <f t="shared" ref="F7:F22" si="0">E7*D7</f>
        <v>1657800</v>
      </c>
      <c r="G7" s="152">
        <v>1</v>
      </c>
      <c r="H7" s="153">
        <v>1657800</v>
      </c>
      <c r="I7" s="154">
        <f t="shared" ref="I7:I22" si="1">H7*G7</f>
        <v>1657800</v>
      </c>
      <c r="J7" s="156">
        <v>0</v>
      </c>
      <c r="K7" s="157">
        <f>ROUND(I7-(I7*J7),2)</f>
        <v>1657800</v>
      </c>
      <c r="L7" s="172" t="s">
        <v>169</v>
      </c>
      <c r="M7" s="158" t="s">
        <v>170</v>
      </c>
    </row>
    <row r="8" spans="1:13" s="159" customFormat="1" ht="26.4">
      <c r="A8" s="149"/>
      <c r="B8" s="150">
        <v>2</v>
      </c>
      <c r="C8" s="151" t="s">
        <v>114</v>
      </c>
      <c r="D8" s="152">
        <v>1</v>
      </c>
      <c r="E8" s="153">
        <v>1289000</v>
      </c>
      <c r="F8" s="154">
        <f t="shared" si="0"/>
        <v>1289000</v>
      </c>
      <c r="G8" s="152">
        <v>1</v>
      </c>
      <c r="H8" s="153">
        <v>1289000</v>
      </c>
      <c r="I8" s="154">
        <f t="shared" si="1"/>
        <v>1289000</v>
      </c>
      <c r="J8" s="156">
        <v>0</v>
      </c>
      <c r="K8" s="157">
        <f t="shared" ref="K8:K22" si="2">ROUND(I8-(I8*J8),2)</f>
        <v>1289000</v>
      </c>
      <c r="L8" s="172" t="s">
        <v>169</v>
      </c>
      <c r="M8" s="158" t="s">
        <v>171</v>
      </c>
    </row>
    <row r="9" spans="1:13" s="168" customFormat="1" ht="26.4">
      <c r="A9" s="160"/>
      <c r="B9" s="161">
        <v>3</v>
      </c>
      <c r="C9" s="151" t="s">
        <v>115</v>
      </c>
      <c r="D9" s="162">
        <v>1</v>
      </c>
      <c r="E9" s="163">
        <v>299000</v>
      </c>
      <c r="F9" s="154">
        <f t="shared" si="0"/>
        <v>299000</v>
      </c>
      <c r="G9" s="162">
        <v>1</v>
      </c>
      <c r="H9" s="163">
        <v>299000</v>
      </c>
      <c r="I9" s="154">
        <f t="shared" si="1"/>
        <v>299000</v>
      </c>
      <c r="J9" s="164">
        <v>0</v>
      </c>
      <c r="K9" s="165">
        <f t="shared" si="2"/>
        <v>299000</v>
      </c>
      <c r="L9" s="172" t="s">
        <v>169</v>
      </c>
      <c r="M9" s="167" t="s">
        <v>172</v>
      </c>
    </row>
    <row r="10" spans="1:13" s="168" customFormat="1">
      <c r="A10" s="160"/>
      <c r="B10" s="161">
        <v>4</v>
      </c>
      <c r="C10" s="151" t="s">
        <v>116</v>
      </c>
      <c r="D10" s="162">
        <v>1</v>
      </c>
      <c r="E10" s="163">
        <v>1790000</v>
      </c>
      <c r="F10" s="154">
        <f t="shared" si="0"/>
        <v>1790000</v>
      </c>
      <c r="G10" s="152">
        <v>1</v>
      </c>
      <c r="H10" s="155">
        <v>450000</v>
      </c>
      <c r="I10" s="163">
        <f t="shared" si="1"/>
        <v>450000</v>
      </c>
      <c r="J10" s="164">
        <v>0</v>
      </c>
      <c r="K10" s="165">
        <f t="shared" si="2"/>
        <v>450000</v>
      </c>
      <c r="L10" s="166" t="s">
        <v>126</v>
      </c>
      <c r="M10" s="167"/>
    </row>
    <row r="11" spans="1:13" s="168" customFormat="1">
      <c r="A11" s="160"/>
      <c r="B11" s="161">
        <v>5</v>
      </c>
      <c r="C11" s="151" t="s">
        <v>120</v>
      </c>
      <c r="D11" s="162">
        <v>1</v>
      </c>
      <c r="E11" s="163">
        <v>1549990</v>
      </c>
      <c r="F11" s="154">
        <f t="shared" si="0"/>
        <v>1549990</v>
      </c>
      <c r="G11" s="152">
        <v>1</v>
      </c>
      <c r="H11" s="155">
        <v>450000</v>
      </c>
      <c r="I11" s="163">
        <f t="shared" si="1"/>
        <v>450000</v>
      </c>
      <c r="J11" s="164">
        <v>0</v>
      </c>
      <c r="K11" s="165">
        <f t="shared" si="2"/>
        <v>450000</v>
      </c>
      <c r="L11" s="166" t="s">
        <v>126</v>
      </c>
      <c r="M11" s="167"/>
    </row>
    <row r="12" spans="1:13" s="168" customFormat="1" ht="26.4">
      <c r="A12" s="160"/>
      <c r="B12" s="161">
        <v>6</v>
      </c>
      <c r="C12" s="151" t="s">
        <v>121</v>
      </c>
      <c r="D12" s="162">
        <v>12</v>
      </c>
      <c r="E12" s="163">
        <v>20000</v>
      </c>
      <c r="F12" s="154">
        <f t="shared" si="0"/>
        <v>240000</v>
      </c>
      <c r="G12" s="152">
        <v>12</v>
      </c>
      <c r="H12" s="155">
        <v>11950</v>
      </c>
      <c r="I12" s="163">
        <f t="shared" si="1"/>
        <v>143400</v>
      </c>
      <c r="J12" s="164">
        <v>0</v>
      </c>
      <c r="K12" s="165">
        <f t="shared" si="2"/>
        <v>143400</v>
      </c>
      <c r="L12" s="169" t="s">
        <v>128</v>
      </c>
      <c r="M12" s="167" t="s">
        <v>127</v>
      </c>
    </row>
    <row r="13" spans="1:13" s="168" customFormat="1" ht="26.4">
      <c r="A13" s="160"/>
      <c r="B13" s="161">
        <v>7</v>
      </c>
      <c r="C13" s="151" t="s">
        <v>117</v>
      </c>
      <c r="D13" s="162">
        <v>1</v>
      </c>
      <c r="E13" s="163">
        <v>1500000</v>
      </c>
      <c r="F13" s="154">
        <f t="shared" si="0"/>
        <v>1500000</v>
      </c>
      <c r="G13" s="152">
        <v>1</v>
      </c>
      <c r="H13" s="155">
        <v>799990</v>
      </c>
      <c r="I13" s="163">
        <f t="shared" si="1"/>
        <v>799990</v>
      </c>
      <c r="J13" s="164">
        <v>0</v>
      </c>
      <c r="K13" s="165">
        <f t="shared" si="2"/>
        <v>799990</v>
      </c>
      <c r="L13" s="169" t="s">
        <v>128</v>
      </c>
      <c r="M13" s="167" t="s">
        <v>129</v>
      </c>
    </row>
    <row r="14" spans="1:13" s="168" customFormat="1" ht="26.4">
      <c r="A14" s="160"/>
      <c r="B14" s="161">
        <v>8</v>
      </c>
      <c r="C14" s="151" t="s">
        <v>118</v>
      </c>
      <c r="D14" s="162">
        <v>1</v>
      </c>
      <c r="E14" s="163">
        <v>138000</v>
      </c>
      <c r="F14" s="154">
        <f t="shared" si="0"/>
        <v>138000</v>
      </c>
      <c r="G14" s="152">
        <v>1</v>
      </c>
      <c r="H14" s="155">
        <v>112481</v>
      </c>
      <c r="I14" s="163">
        <f t="shared" si="1"/>
        <v>112481</v>
      </c>
      <c r="J14" s="164">
        <v>0</v>
      </c>
      <c r="K14" s="165">
        <f t="shared" si="2"/>
        <v>112481</v>
      </c>
      <c r="L14" s="169" t="s">
        <v>128</v>
      </c>
      <c r="M14" s="167" t="s">
        <v>130</v>
      </c>
    </row>
    <row r="15" spans="1:13" s="159" customFormat="1" ht="26.4">
      <c r="A15" s="149"/>
      <c r="B15" s="150">
        <v>9</v>
      </c>
      <c r="C15" s="151" t="s">
        <v>119</v>
      </c>
      <c r="D15" s="152">
        <v>1</v>
      </c>
      <c r="E15" s="153">
        <v>189990</v>
      </c>
      <c r="F15" s="170">
        <f t="shared" si="0"/>
        <v>189990</v>
      </c>
      <c r="G15" s="152">
        <v>1</v>
      </c>
      <c r="H15" s="155">
        <v>94990</v>
      </c>
      <c r="I15" s="153">
        <f t="shared" si="1"/>
        <v>94990</v>
      </c>
      <c r="J15" s="156">
        <v>0</v>
      </c>
      <c r="K15" s="157">
        <f t="shared" si="2"/>
        <v>94990</v>
      </c>
      <c r="L15" s="169" t="s">
        <v>128</v>
      </c>
      <c r="M15" s="167" t="s">
        <v>131</v>
      </c>
    </row>
    <row r="16" spans="1:13" s="159" customFormat="1">
      <c r="A16" s="149"/>
      <c r="B16" s="150">
        <v>10</v>
      </c>
      <c r="C16" s="171" t="s">
        <v>122</v>
      </c>
      <c r="D16" s="152">
        <v>1</v>
      </c>
      <c r="E16" s="153">
        <v>194274</v>
      </c>
      <c r="F16" s="170">
        <f t="shared" si="0"/>
        <v>194274</v>
      </c>
      <c r="G16" s="152">
        <v>1</v>
      </c>
      <c r="H16" s="155">
        <v>0</v>
      </c>
      <c r="I16" s="153">
        <f t="shared" si="1"/>
        <v>0</v>
      </c>
      <c r="J16" s="156">
        <v>0</v>
      </c>
      <c r="K16" s="157">
        <f t="shared" si="2"/>
        <v>0</v>
      </c>
      <c r="L16" s="166" t="s">
        <v>173</v>
      </c>
      <c r="M16" s="167"/>
    </row>
    <row r="17" spans="1:13" s="159" customFormat="1">
      <c r="A17" s="149"/>
      <c r="B17" s="150">
        <v>11</v>
      </c>
      <c r="C17" s="171" t="s">
        <v>123</v>
      </c>
      <c r="D17" s="152">
        <v>1</v>
      </c>
      <c r="E17" s="153">
        <v>50139</v>
      </c>
      <c r="F17" s="170">
        <f t="shared" si="0"/>
        <v>50139</v>
      </c>
      <c r="G17" s="152">
        <v>1</v>
      </c>
      <c r="H17" s="155">
        <v>0</v>
      </c>
      <c r="I17" s="153">
        <f t="shared" si="1"/>
        <v>0</v>
      </c>
      <c r="J17" s="156">
        <v>0</v>
      </c>
      <c r="K17" s="157">
        <f t="shared" si="2"/>
        <v>0</v>
      </c>
      <c r="L17" s="166" t="s">
        <v>173</v>
      </c>
      <c r="M17" s="167"/>
    </row>
    <row r="18" spans="1:13" s="159" customFormat="1">
      <c r="A18" s="149"/>
      <c r="B18" s="150">
        <v>12</v>
      </c>
      <c r="C18" s="171" t="s">
        <v>124</v>
      </c>
      <c r="D18" s="152">
        <v>1</v>
      </c>
      <c r="E18" s="153">
        <v>172492</v>
      </c>
      <c r="F18" s="170">
        <f t="shared" si="0"/>
        <v>172492</v>
      </c>
      <c r="G18" s="152">
        <v>1</v>
      </c>
      <c r="H18" s="153">
        <v>172492</v>
      </c>
      <c r="I18" s="170">
        <f t="shared" si="1"/>
        <v>172492</v>
      </c>
      <c r="J18" s="156">
        <v>0</v>
      </c>
      <c r="K18" s="157">
        <f t="shared" si="2"/>
        <v>172492</v>
      </c>
      <c r="L18" s="166"/>
      <c r="M18" s="167"/>
    </row>
    <row r="19" spans="1:13" s="159" customFormat="1" hidden="1">
      <c r="A19" s="149"/>
      <c r="B19" s="150"/>
      <c r="C19" s="171"/>
      <c r="D19" s="152"/>
      <c r="E19" s="153"/>
      <c r="F19" s="170">
        <f t="shared" si="0"/>
        <v>0</v>
      </c>
      <c r="G19" s="152">
        <v>0</v>
      </c>
      <c r="H19" s="155">
        <v>0</v>
      </c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59" customFormat="1" hidden="1">
      <c r="A20" s="149"/>
      <c r="B20" s="150"/>
      <c r="C20" s="171"/>
      <c r="D20" s="152"/>
      <c r="E20" s="153"/>
      <c r="F20" s="170">
        <f t="shared" si="0"/>
        <v>0</v>
      </c>
      <c r="G20" s="152">
        <v>0</v>
      </c>
      <c r="H20" s="155">
        <v>0</v>
      </c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59" customFormat="1" hidden="1">
      <c r="A21" s="149"/>
      <c r="B21" s="150"/>
      <c r="C21" s="171"/>
      <c r="D21" s="152"/>
      <c r="E21" s="153"/>
      <c r="F21" s="170">
        <f t="shared" si="0"/>
        <v>0</v>
      </c>
      <c r="G21" s="152">
        <v>0</v>
      </c>
      <c r="H21" s="155">
        <v>0</v>
      </c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59" customFormat="1" hidden="1">
      <c r="A22" s="149"/>
      <c r="B22" s="150"/>
      <c r="C22" s="171"/>
      <c r="D22" s="152"/>
      <c r="E22" s="153"/>
      <c r="F22" s="170">
        <f t="shared" si="0"/>
        <v>0</v>
      </c>
      <c r="G22" s="152">
        <v>0</v>
      </c>
      <c r="H22" s="155">
        <v>0</v>
      </c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>
      <c r="B23" s="15"/>
      <c r="C23" s="18"/>
      <c r="D23" s="19"/>
      <c r="E23" s="80"/>
      <c r="F23" s="87"/>
      <c r="G23" s="20"/>
      <c r="H23" s="80"/>
      <c r="I23" s="18"/>
      <c r="J23" s="18"/>
      <c r="K23" s="19"/>
      <c r="L23" s="107"/>
      <c r="M23" s="31"/>
    </row>
    <row r="24" spans="1:13">
      <c r="B24" s="16"/>
      <c r="C24" s="21"/>
      <c r="D24" s="208" t="s">
        <v>34</v>
      </c>
      <c r="E24" s="208"/>
      <c r="F24" s="74">
        <f>SUM(F7:F22)</f>
        <v>9070685</v>
      </c>
      <c r="G24" s="27" t="s">
        <v>24</v>
      </c>
      <c r="H24" s="83"/>
      <c r="I24" s="28"/>
      <c r="J24" s="29"/>
      <c r="K24" s="30">
        <f>SUM(K7:K23)</f>
        <v>5469153</v>
      </c>
      <c r="L24" s="108"/>
      <c r="M24" s="32"/>
    </row>
    <row r="25" spans="1:13">
      <c r="B25" s="17"/>
      <c r="C25" s="22"/>
      <c r="D25" s="23"/>
      <c r="E25" s="81"/>
      <c r="F25" s="88"/>
      <c r="G25" s="5"/>
      <c r="H25" s="81"/>
      <c r="I25" s="24"/>
      <c r="J25" s="25"/>
      <c r="K25" s="26"/>
      <c r="L25" s="109"/>
      <c r="M25" s="33"/>
    </row>
    <row r="26" spans="1:13">
      <c r="G26" s="3"/>
      <c r="H26" s="84"/>
      <c r="I26" s="3"/>
      <c r="J26" s="6"/>
      <c r="K26" s="7"/>
      <c r="L26" s="34"/>
    </row>
    <row r="27" spans="1:13">
      <c r="D27" s="201" t="s">
        <v>30</v>
      </c>
      <c r="E27" s="202"/>
      <c r="F27" s="146">
        <f>'Daños Edificio'!I69</f>
        <v>2859250</v>
      </c>
      <c r="J27" s="201" t="s">
        <v>30</v>
      </c>
      <c r="K27" s="202"/>
      <c r="L27" s="146">
        <f>'Daños Edificio'!P69</f>
        <v>2546537.9936363539</v>
      </c>
    </row>
    <row r="28" spans="1:13">
      <c r="D28" s="204" t="s">
        <v>31</v>
      </c>
      <c r="E28" s="205"/>
      <c r="F28" s="147">
        <f>F24</f>
        <v>9070685</v>
      </c>
      <c r="J28" s="204" t="s">
        <v>31</v>
      </c>
      <c r="K28" s="205"/>
      <c r="L28" s="147">
        <f>K24</f>
        <v>5469153</v>
      </c>
    </row>
    <row r="29" spans="1:13">
      <c r="D29" s="206" t="s">
        <v>32</v>
      </c>
      <c r="E29" s="207"/>
      <c r="F29" s="148">
        <f>SUM(F27:F28)</f>
        <v>11929935</v>
      </c>
      <c r="J29" s="206" t="s">
        <v>32</v>
      </c>
      <c r="K29" s="207"/>
      <c r="L29" s="148">
        <f>SUM(L27:L28)</f>
        <v>8015690.9936363539</v>
      </c>
    </row>
    <row r="225" ht="12.6" customHeight="1"/>
  </sheetData>
  <mergeCells count="9">
    <mergeCell ref="D29:E29"/>
    <mergeCell ref="J29:K29"/>
    <mergeCell ref="D4:F4"/>
    <mergeCell ref="G4:M4"/>
    <mergeCell ref="D24:E24"/>
    <mergeCell ref="D27:E27"/>
    <mergeCell ref="J27:K27"/>
    <mergeCell ref="D28:E28"/>
    <mergeCell ref="J28:K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Daños Edificio</vt:lpstr>
      <vt:lpstr>Daños en Contenidos</vt:lpstr>
      <vt:lpstr>Contenidos Sin Depresiación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2024-09-04T13:37:29Z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NXPowerLiteLastOptimized" pid="2">
    <vt:lpwstr>1638316</vt:lpwstr>
  </property>
  <property fmtid="{D5CDD505-2E9C-101B-9397-08002B2CF9AE}" name="NXPowerLiteSettings" pid="3">
    <vt:lpwstr>C7000400038000</vt:lpwstr>
  </property>
  <property fmtid="{D5CDD505-2E9C-101B-9397-08002B2CF9AE}" name="NXPowerLiteVersion" pid="4">
    <vt:lpwstr>S10.2.0</vt:lpwstr>
  </property>
</Properties>
</file>