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891/"/>
    </mc:Choice>
  </mc:AlternateContent>
  <xr:revisionPtr revIDLastSave="0" documentId="8_{AB1A483B-E768-400A-B641-C2FE6E0B47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0" i="1" l="1"/>
  <c r="I49" i="1"/>
  <c r="N50" i="1"/>
  <c r="P50" i="1" s="1"/>
  <c r="N49" i="1"/>
  <c r="P49" i="1" s="1"/>
  <c r="I48" i="1" l="1"/>
  <c r="I47" i="1"/>
  <c r="I45" i="1"/>
  <c r="I44" i="1"/>
  <c r="N48" i="1"/>
  <c r="P48" i="1" s="1"/>
  <c r="N47" i="1"/>
  <c r="P47" i="1" s="1"/>
  <c r="N46" i="1"/>
  <c r="P46" i="1" s="1"/>
  <c r="I46" i="1"/>
  <c r="N45" i="1"/>
  <c r="P45" i="1" s="1"/>
  <c r="N44" i="1"/>
  <c r="P44" i="1" s="1"/>
  <c r="N41" i="1"/>
  <c r="P41" i="1" s="1"/>
  <c r="I41" i="1"/>
  <c r="N40" i="1"/>
  <c r="P40" i="1" s="1"/>
  <c r="I40" i="1"/>
  <c r="I60" i="1"/>
  <c r="I57" i="1"/>
  <c r="I56" i="1"/>
  <c r="I52" i="1"/>
  <c r="I43" i="1"/>
  <c r="I42" i="1"/>
  <c r="I34" i="1"/>
  <c r="I33" i="1"/>
  <c r="I23" i="1"/>
  <c r="I21" i="1"/>
  <c r="I19" i="1"/>
  <c r="N36" i="1"/>
  <c r="P36" i="1" s="1"/>
  <c r="I36" i="1"/>
  <c r="N35" i="1"/>
  <c r="P35" i="1" s="1"/>
  <c r="I35" i="1"/>
  <c r="N34" i="1"/>
  <c r="P34" i="1" s="1"/>
  <c r="N33" i="1"/>
  <c r="P33" i="1" s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N22" i="1"/>
  <c r="P22" i="1" s="1"/>
  <c r="I22" i="1"/>
  <c r="N21" i="1"/>
  <c r="P21" i="1" s="1"/>
  <c r="N19" i="1"/>
  <c r="P19" i="1" s="1"/>
  <c r="N61" i="1"/>
  <c r="P61" i="1" s="1"/>
  <c r="I61" i="1"/>
  <c r="N60" i="1"/>
  <c r="P60" i="1" s="1"/>
  <c r="N59" i="1"/>
  <c r="P59" i="1" s="1"/>
  <c r="I59" i="1"/>
  <c r="N58" i="1"/>
  <c r="P58" i="1" s="1"/>
  <c r="I58" i="1"/>
  <c r="N57" i="1"/>
  <c r="P57" i="1" s="1"/>
  <c r="N56" i="1"/>
  <c r="P56" i="1" s="1"/>
  <c r="N55" i="1"/>
  <c r="P55" i="1" s="1"/>
  <c r="I55" i="1"/>
  <c r="N54" i="1"/>
  <c r="P54" i="1" s="1"/>
  <c r="I54" i="1"/>
  <c r="N53" i="1"/>
  <c r="P53" i="1" s="1"/>
  <c r="I53" i="1"/>
  <c r="N52" i="1"/>
  <c r="P52" i="1" s="1"/>
  <c r="N51" i="1"/>
  <c r="P51" i="1" s="1"/>
  <c r="I51" i="1"/>
  <c r="N43" i="1"/>
  <c r="P43" i="1" s="1"/>
  <c r="N42" i="1"/>
  <c r="P42" i="1" s="1"/>
  <c r="N39" i="1"/>
  <c r="P39" i="1" s="1"/>
  <c r="I39" i="1"/>
  <c r="N38" i="1"/>
  <c r="P38" i="1" s="1"/>
  <c r="I38" i="1"/>
  <c r="N37" i="1"/>
  <c r="P37" i="1" s="1"/>
  <c r="I37" i="1"/>
  <c r="N70" i="1"/>
  <c r="P70" i="1" s="1"/>
  <c r="I70" i="1"/>
  <c r="N69" i="1"/>
  <c r="P69" i="1" s="1"/>
  <c r="I69" i="1"/>
  <c r="N68" i="1"/>
  <c r="P68" i="1" s="1"/>
  <c r="I68" i="1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18" i="1"/>
  <c r="P18" i="1" s="1"/>
  <c r="I18" i="1"/>
  <c r="N17" i="1"/>
  <c r="P17" i="1" s="1"/>
  <c r="I17" i="1"/>
  <c r="N16" i="1"/>
  <c r="P16" i="1" s="1"/>
  <c r="I16" i="1"/>
  <c r="N14" i="1"/>
  <c r="P14" i="1" s="1"/>
  <c r="I14" i="1"/>
  <c r="N13" i="1"/>
  <c r="P13" i="1" s="1"/>
  <c r="I13" i="1"/>
  <c r="N12" i="1"/>
  <c r="P12" i="1" s="1"/>
  <c r="I12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72" i="1" l="1"/>
  <c r="I73" i="1" s="1"/>
  <c r="I74" i="1" s="1"/>
  <c r="P72" i="1"/>
  <c r="P74" i="1" l="1"/>
  <c r="P75" i="1" s="1"/>
  <c r="P76" i="1" s="1"/>
  <c r="L16" i="3" s="1"/>
  <c r="I75" i="1"/>
  <c r="I76" i="1" s="1"/>
  <c r="F7" i="3"/>
  <c r="F8" i="3"/>
  <c r="F9" i="3"/>
  <c r="F10" i="3"/>
  <c r="F11" i="3"/>
  <c r="I7" i="3"/>
  <c r="K7" i="3" s="1"/>
  <c r="I8" i="3"/>
  <c r="K8" i="3" s="1"/>
  <c r="I9" i="3"/>
  <c r="K9" i="3" s="1"/>
  <c r="I10" i="3"/>
  <c r="K10" i="3" s="1"/>
  <c r="I11" i="3"/>
  <c r="K11" i="3" s="1"/>
  <c r="F13" i="3" l="1"/>
  <c r="K13" i="3"/>
  <c r="L17" i="3" l="1"/>
  <c r="L18" i="3" s="1"/>
</calcChain>
</file>

<file path=xl/sharedStrings.xml><?xml version="1.0" encoding="utf-8"?>
<sst xmlns="http://schemas.openxmlformats.org/spreadsheetml/2006/main" count="166" uniqueCount="87">
  <si>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</si>
  <si>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</si>
  <si>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</si>
  <si>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</si>
  <si>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</si>
  <si>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</si>
  <si>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</si>
  <si>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</si>
  <si>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</si>
  <si>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</si>
  <si>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</si>
  <si>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</si>
  <si>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</si>
  <si>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</si>
  <si>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</si>
  <si>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</si>
  <si>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</si>
  <si>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</si>
  <si>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</si>
  <si>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</si>
  <si>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</si>
  <si>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</si>
  <si>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</si>
  <si>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</si>
  <si>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</si>
  <si>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</si>
  <si>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</si>
  <si>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</si>
  <si>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</si>
  <si>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</si>
  <si>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</si>
  <si>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</si>
  <si>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</si>
  <si>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</si>
  <si>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</si>
  <si>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</si>
  <si>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</si>
  <si>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</si>
  <si>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</si>
  <si>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</si>
  <si>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</si>
  <si>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Obras Previas</t>
  </si>
  <si>
    <t>Reitor piso flotante</t>
  </si>
  <si>
    <t>Rerito de guardapolvos</t>
  </si>
  <si>
    <t>Rertiro de Junquillos</t>
  </si>
  <si>
    <t>Preparación de suelos</t>
  </si>
  <si>
    <t>Trabajos de Instalación</t>
  </si>
  <si>
    <t>Instalación piso flotante</t>
  </si>
  <si>
    <t>Instalación espuma niveladora</t>
  </si>
  <si>
    <t>Instalación guardapolvos y junquillos</t>
  </si>
  <si>
    <t>Materiales</t>
  </si>
  <si>
    <t>Piso Flotante 7 mm Oak Brown OAK 2.24 m2</t>
  </si>
  <si>
    <t>m2</t>
  </si>
  <si>
    <t>ml</t>
  </si>
  <si>
    <t>Espuma niveladora rendimiento 25m2 2mm</t>
  </si>
  <si>
    <t>Guardapolvo folio Cedro 12x70x2400 mm</t>
  </si>
  <si>
    <t>1/4 Rodón Nogal 2 cm x 2.4 m</t>
  </si>
  <si>
    <t>1.1</t>
  </si>
  <si>
    <t>1.2</t>
  </si>
  <si>
    <t>1.3</t>
  </si>
  <si>
    <t>1.4</t>
  </si>
  <si>
    <t>2.1</t>
  </si>
  <si>
    <t>2.2</t>
  </si>
  <si>
    <t>2.3</t>
  </si>
  <si>
    <t>3.1</t>
  </si>
  <si>
    <t>3.2</t>
  </si>
  <si>
    <t>3.3</t>
  </si>
  <si>
    <t>3.4</t>
  </si>
  <si>
    <t>Desinfectante</t>
  </si>
  <si>
    <t>Cloro</t>
  </si>
  <si>
    <t>Trabajos de Destape por la Emergencia</t>
  </si>
  <si>
    <t>Destape de alcantarillado por la emergencia</t>
  </si>
  <si>
    <t>4.1</t>
  </si>
  <si>
    <t>gl</t>
  </si>
  <si>
    <t>Adjunta comprobante de Transferencia</t>
  </si>
  <si>
    <t>Ajuste Direto</t>
  </si>
  <si>
    <t>Sr. Jorge Iván Santibáñez Muñoz</t>
  </si>
  <si>
    <t>Av. La Estrella N°780, Pudahuel</t>
  </si>
  <si>
    <t>Basurero contenedor de basura 93 L</t>
  </si>
  <si>
    <t>https://www.sodimac.cl/sodimac-cl/articulo/110544814/Basurero-contenedor-de-basura-93-L/110544819?kid=goosho_373417&amp;shop=googleShopping&amp;gad_source=1&amp;gclid=EAIaIQobChMI_urDooP1hwMVpF9IAB1RbSVXEAQYAyABEgI5l_D_BwE</t>
  </si>
  <si>
    <t>Toalla baño 70x140 cm 500 gr</t>
  </si>
  <si>
    <t>Desinfectante Aerosol Lavanda 360 ml</t>
  </si>
  <si>
    <t>https://www.sodimac.cl/sodimac-cl/articulo/129197386/Desinfectante-Aerosol-Lavanda-360-ml/129197387?exp=so_com</t>
  </si>
  <si>
    <t>https://www.sodimac.cl/sodimac-cl/articulo/110253423/Toalla-bano-70x140-cm-500-gr/110253572?exp=so_com</t>
  </si>
  <si>
    <t>https://www.sodimac.cl/sodimac-cl/articulo/110271841/Limpiador-liquido-desinfectante-citrico-4l/110271848?exp=so_com</t>
  </si>
  <si>
    <t>https://www.unimarc.cl/product/cloro-clorox-tradicional-4-l?gad_source=1&amp;gclid=EAIaIQobChMIh7fnv471hwMV-l5IAB0SSSfWEAQYBiABEgKZ0vD_BwE</t>
  </si>
  <si>
    <t>Valor acorde al mercado 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</si>
</sst>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0" fontId="18" fillId="3" borderId="3" xfId="0" applyFont="1" applyFill="1" applyBorder="1" applyAlignment="1">
      <alignment horizontal="center" vertical="center" wrapText="1"/>
    </xf>
    <xf numFmtId="3" fontId="14" fillId="3" borderId="0" xfId="0" applyNumberFormat="1" applyFont="1" applyFill="1" applyAlignment="1">
      <alignment vertical="center" wrapText="1"/>
    </xf>
    <xf numFmtId="0" fontId="18" fillId="3" borderId="0" xfId="0" applyFont="1" applyFill="1" applyAlignment="1">
      <alignment horizontal="center"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5" fillId="0" borderId="0" xfId="0" applyFont="1"/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0" fontId="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251460</xdr:colOff>
      <xdr:row>79</xdr:row>
      <xdr:rowOff>99060</xdr:rowOff>
    </xdr:from>
    <xdr:to>
      <xdr:col>9</xdr:col>
      <xdr:colOff>84352</xdr:colOff>
      <xdr:row>119</xdr:row>
      <xdr:rowOff>52364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1FB8B2-B6A8-9A63-44DA-DF3CFB36BB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99"/>
        <a:stretch/>
      </xdr:blipFill>
      <xdr:spPr>
        <a:xfrm>
          <a:off x="899160" y="5166360"/>
          <a:ext cx="3764812" cy="665890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0</xdr:rowOff>
    </xdr:from>
    <xdr:to>
      <xdr:col>15</xdr:col>
      <xdr:colOff>338856</xdr:colOff>
      <xdr:row>59</xdr:row>
      <xdr:rowOff>58094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7BA457-43D2-497A-DF15-2DD9996E0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3261360"/>
          <a:ext cx="11974596" cy="676369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15</xdr:col>
      <xdr:colOff>262645</xdr:colOff>
      <xdr:row>100</xdr:row>
      <xdr:rowOff>39041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2D9499-FFC6-B036-7CEB-43DA8464F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0134600"/>
          <a:ext cx="11898385" cy="674464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15</xdr:col>
      <xdr:colOff>53066</xdr:colOff>
      <xdr:row>141</xdr:row>
      <xdr:rowOff>86673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D272B2D-8787-F107-DAD0-C1230FD0D5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7007840"/>
          <a:ext cx="11688806" cy="6792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78"/>
  <sheetViews>
    <sheetView showGridLines="0" tabSelected="1" zoomScaleNormal="100" workbookViewId="0">
      <selection activeCell="L112" sqref="L11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7" bestFit="1" customWidth="1"/>
    <col min="5" max="5" width="1" style="1" hidden="1" customWidth="1"/>
    <col min="6" max="6" width="10.44140625" style="1" hidden="1" customWidth="1"/>
    <col min="7" max="7" width="8.5546875" style="1" hidden="1" customWidth="1"/>
    <col min="8" max="8" width="15" style="1" hidden="1" customWidth="1"/>
    <col min="9" max="9" width="17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41.109375" style="1" customWidth="1"/>
    <col min="19" max="20" width="12.5546875" style="1" bestFit="1" customWidth="1"/>
    <col min="21" max="21" width="4.5546875" style="1" bestFit="1" customWidth="1"/>
    <col min="22" max="22" width="15.88671875" style="1" bestFit="1" customWidth="1"/>
    <col min="23" max="23" width="1.5546875" style="1" customWidth="1"/>
    <col min="24" max="24" width="6.109375" style="1" bestFit="1" customWidth="1"/>
    <col min="25" max="25" width="1.5546875" style="1" customWidth="1"/>
    <col min="26" max="26" width="1" style="1" customWidth="1"/>
    <col min="27" max="27" width="1.88671875" style="1" customWidth="1"/>
    <col min="28" max="28" width="2.33203125" style="1" customWidth="1"/>
    <col min="29" max="29" width="2.88671875" style="1" customWidth="1"/>
    <col min="30" max="16384" width="11.44140625" style="1"/>
  </cols>
  <sheetData>
    <row r="2" spans="2:18" ht="13.8">
      <c r="D2" s="178" t="s">
        <v>76</v>
      </c>
    </row>
    <row r="3" spans="2:18" ht="13.8">
      <c r="B3" s="81" t="s">
        <v>10</v>
      </c>
      <c r="C3" s="49"/>
      <c r="D3" s="80" t="s">
        <v>2</v>
      </c>
      <c r="E3" s="51"/>
      <c r="F3" s="146" t="s">
        <v>0</v>
      </c>
      <c r="G3" s="147"/>
      <c r="H3" s="147"/>
      <c r="I3" s="148"/>
      <c r="J3" s="52"/>
      <c r="K3" s="149" t="s">
        <v>1</v>
      </c>
      <c r="L3" s="149"/>
      <c r="M3" s="150"/>
      <c r="N3" s="150"/>
      <c r="O3" s="150"/>
      <c r="P3" s="150"/>
      <c r="Q3" s="53"/>
      <c r="R3" s="50"/>
    </row>
    <row r="4" spans="2:18" ht="13.8">
      <c r="B4" s="88"/>
      <c r="C4" s="89"/>
      <c r="D4" s="90" t="s">
        <v>77</v>
      </c>
      <c r="E4" s="52"/>
      <c r="F4" s="91"/>
      <c r="G4" s="88"/>
      <c r="H4" s="88"/>
      <c r="I4" s="88"/>
      <c r="J4" s="52"/>
      <c r="K4" s="91"/>
      <c r="L4" s="91"/>
      <c r="M4" s="88"/>
      <c r="N4" s="88"/>
      <c r="O4" s="88"/>
      <c r="P4" s="88"/>
      <c r="Q4" s="53"/>
      <c r="R4" s="50"/>
    </row>
    <row r="5" spans="2:18" ht="13.2" customHeight="1">
      <c r="B5" s="88"/>
      <c r="C5" s="89"/>
      <c r="D5" s="87" t="s">
        <v>39</v>
      </c>
      <c r="E5" s="52"/>
      <c r="F5" s="91"/>
      <c r="G5" s="88"/>
      <c r="H5" s="88"/>
      <c r="I5" s="88"/>
      <c r="J5" s="52"/>
      <c r="K5" s="91"/>
      <c r="L5" s="91"/>
      <c r="M5" s="88"/>
      <c r="N5" s="88"/>
      <c r="O5" s="88"/>
      <c r="P5" s="88"/>
      <c r="Q5" s="53"/>
      <c r="R5" s="50"/>
    </row>
    <row r="6" spans="2:18" ht="13.8">
      <c r="B6" s="55">
        <v>1</v>
      </c>
      <c r="C6" s="56"/>
      <c r="D6" s="92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55" t="s">
        <v>9</v>
      </c>
    </row>
    <row r="7" spans="2:18" ht="13.8">
      <c r="B7" s="93" t="s">
        <v>57</v>
      </c>
      <c r="C7" s="49"/>
      <c r="D7" s="134" t="s">
        <v>42</v>
      </c>
      <c r="E7" s="63"/>
      <c r="F7" s="65">
        <v>12</v>
      </c>
      <c r="G7" s="66" t="s">
        <v>52</v>
      </c>
      <c r="H7" s="67">
        <v>4500</v>
      </c>
      <c r="I7" s="67">
        <f t="shared" ref="I7:I70" si="0">+F7*H7</f>
        <v>54000</v>
      </c>
      <c r="J7" s="64"/>
      <c r="K7" s="65">
        <v>12</v>
      </c>
      <c r="L7" s="66" t="s">
        <v>52</v>
      </c>
      <c r="M7" s="67">
        <v>4500</v>
      </c>
      <c r="N7" s="67">
        <f t="shared" ref="N7:N70" si="1">+K7*M7</f>
        <v>54000</v>
      </c>
      <c r="O7" s="69">
        <v>0</v>
      </c>
      <c r="P7" s="67">
        <f t="shared" ref="P7:P70" si="2">+(-N7*O7)+N7</f>
        <v>54000</v>
      </c>
      <c r="Q7" s="68"/>
      <c r="R7" s="175" t="s">
        <v>75</v>
      </c>
    </row>
    <row r="8" spans="2:18" ht="13.8">
      <c r="B8" s="93" t="s">
        <v>58</v>
      </c>
      <c r="C8" s="49"/>
      <c r="D8" s="134" t="s">
        <v>43</v>
      </c>
      <c r="E8" s="63"/>
      <c r="F8" s="65">
        <v>6</v>
      </c>
      <c r="G8" s="66" t="s">
        <v>53</v>
      </c>
      <c r="H8" s="67">
        <v>2100</v>
      </c>
      <c r="I8" s="67">
        <f t="shared" si="0"/>
        <v>12600</v>
      </c>
      <c r="J8" s="64"/>
      <c r="K8" s="65">
        <v>6</v>
      </c>
      <c r="L8" s="66" t="s">
        <v>53</v>
      </c>
      <c r="M8" s="67">
        <v>2100</v>
      </c>
      <c r="N8" s="67">
        <f t="shared" si="1"/>
        <v>12600</v>
      </c>
      <c r="O8" s="69">
        <v>0</v>
      </c>
      <c r="P8" s="67">
        <f t="shared" si="2"/>
        <v>12600</v>
      </c>
      <c r="Q8" s="68"/>
      <c r="R8" s="175" t="s">
        <v>75</v>
      </c>
    </row>
    <row r="9" spans="2:18" ht="13.8">
      <c r="B9" s="93" t="s">
        <v>59</v>
      </c>
      <c r="C9" s="49"/>
      <c r="D9" s="127" t="s">
        <v>44</v>
      </c>
      <c r="E9" s="63"/>
      <c r="F9" s="65">
        <v>6</v>
      </c>
      <c r="G9" s="66" t="s">
        <v>53</v>
      </c>
      <c r="H9" s="67">
        <v>2100</v>
      </c>
      <c r="I9" s="67">
        <f t="shared" si="0"/>
        <v>12600</v>
      </c>
      <c r="J9" s="64"/>
      <c r="K9" s="65">
        <v>6</v>
      </c>
      <c r="L9" s="66" t="s">
        <v>53</v>
      </c>
      <c r="M9" s="67">
        <v>2100</v>
      </c>
      <c r="N9" s="67">
        <f t="shared" si="1"/>
        <v>12600</v>
      </c>
      <c r="O9" s="69">
        <v>0</v>
      </c>
      <c r="P9" s="67">
        <f t="shared" si="2"/>
        <v>12600</v>
      </c>
      <c r="Q9" s="68"/>
      <c r="R9" s="175" t="s">
        <v>75</v>
      </c>
    </row>
    <row r="10" spans="2:18" ht="13.8">
      <c r="B10" s="93" t="s">
        <v>60</v>
      </c>
      <c r="C10" s="49"/>
      <c r="D10" s="127" t="s">
        <v>45</v>
      </c>
      <c r="E10" s="63"/>
      <c r="F10" s="65">
        <v>12</v>
      </c>
      <c r="G10" s="66" t="s">
        <v>52</v>
      </c>
      <c r="H10" s="67">
        <v>3500</v>
      </c>
      <c r="I10" s="67">
        <f t="shared" si="0"/>
        <v>42000</v>
      </c>
      <c r="J10" s="64"/>
      <c r="K10" s="65">
        <v>12</v>
      </c>
      <c r="L10" s="66" t="s">
        <v>52</v>
      </c>
      <c r="M10" s="67">
        <v>3500</v>
      </c>
      <c r="N10" s="67">
        <f t="shared" si="1"/>
        <v>42000</v>
      </c>
      <c r="O10" s="69">
        <v>0</v>
      </c>
      <c r="P10" s="67">
        <f t="shared" si="2"/>
        <v>42000</v>
      </c>
      <c r="Q10" s="68"/>
      <c r="R10" s="175" t="s">
        <v>75</v>
      </c>
    </row>
    <row r="11" spans="2:18" ht="13.8">
      <c r="B11" s="55">
        <v>2</v>
      </c>
      <c r="C11" s="56"/>
      <c r="D11" s="92" t="s">
        <v>46</v>
      </c>
      <c r="E11" s="57"/>
      <c r="F11" s="58" t="s">
        <v>3</v>
      </c>
      <c r="G11" s="55" t="s">
        <v>4</v>
      </c>
      <c r="H11" s="59" t="s">
        <v>5</v>
      </c>
      <c r="I11" s="60" t="s">
        <v>6</v>
      </c>
      <c r="J11" s="54"/>
      <c r="K11" s="58" t="s">
        <v>3</v>
      </c>
      <c r="L11" s="55" t="s">
        <v>4</v>
      </c>
      <c r="M11" s="59" t="s">
        <v>5</v>
      </c>
      <c r="N11" s="60" t="s">
        <v>6</v>
      </c>
      <c r="O11" s="58" t="s">
        <v>7</v>
      </c>
      <c r="P11" s="62" t="s">
        <v>8</v>
      </c>
      <c r="Q11" s="61"/>
      <c r="R11" s="55" t="s">
        <v>9</v>
      </c>
    </row>
    <row r="12" spans="2:18" ht="13.8">
      <c r="B12" s="93" t="s">
        <v>61</v>
      </c>
      <c r="C12" s="49"/>
      <c r="D12" s="127" t="s">
        <v>48</v>
      </c>
      <c r="E12" s="63"/>
      <c r="F12" s="65">
        <v>12</v>
      </c>
      <c r="G12" s="66" t="s">
        <v>52</v>
      </c>
      <c r="H12" s="67">
        <v>3900</v>
      </c>
      <c r="I12" s="67">
        <f t="shared" si="0"/>
        <v>46800</v>
      </c>
      <c r="J12" s="64"/>
      <c r="K12" s="65">
        <v>12</v>
      </c>
      <c r="L12" s="66" t="s">
        <v>52</v>
      </c>
      <c r="M12" s="67">
        <v>3900</v>
      </c>
      <c r="N12" s="67">
        <f t="shared" si="1"/>
        <v>46800</v>
      </c>
      <c r="O12" s="69">
        <v>0</v>
      </c>
      <c r="P12" s="67">
        <f t="shared" si="2"/>
        <v>46800</v>
      </c>
      <c r="Q12" s="68"/>
      <c r="R12" s="175" t="s">
        <v>75</v>
      </c>
    </row>
    <row r="13" spans="2:18" ht="13.8">
      <c r="B13" s="93" t="s">
        <v>62</v>
      </c>
      <c r="C13" s="49"/>
      <c r="D13" s="127" t="s">
        <v>47</v>
      </c>
      <c r="E13" s="63"/>
      <c r="F13" s="65">
        <v>12</v>
      </c>
      <c r="G13" s="66" t="s">
        <v>52</v>
      </c>
      <c r="H13" s="67">
        <v>13500</v>
      </c>
      <c r="I13" s="67">
        <f t="shared" si="0"/>
        <v>162000</v>
      </c>
      <c r="J13" s="64"/>
      <c r="K13" s="65">
        <v>12</v>
      </c>
      <c r="L13" s="66" t="s">
        <v>52</v>
      </c>
      <c r="M13" s="67">
        <v>13500</v>
      </c>
      <c r="N13" s="67">
        <f t="shared" si="1"/>
        <v>162000</v>
      </c>
      <c r="O13" s="69">
        <v>0</v>
      </c>
      <c r="P13" s="67">
        <f t="shared" si="2"/>
        <v>162000</v>
      </c>
      <c r="Q13" s="68"/>
      <c r="R13" s="175" t="s">
        <v>75</v>
      </c>
    </row>
    <row r="14" spans="2:18" ht="13.8">
      <c r="B14" s="93" t="s">
        <v>63</v>
      </c>
      <c r="C14" s="49"/>
      <c r="D14" s="127" t="s">
        <v>49</v>
      </c>
      <c r="E14" s="63"/>
      <c r="F14" s="65">
        <v>12</v>
      </c>
      <c r="G14" s="66" t="s">
        <v>53</v>
      </c>
      <c r="H14" s="67">
        <v>3500</v>
      </c>
      <c r="I14" s="67">
        <f t="shared" si="0"/>
        <v>42000</v>
      </c>
      <c r="J14" s="64"/>
      <c r="K14" s="65">
        <v>12</v>
      </c>
      <c r="L14" s="66" t="s">
        <v>53</v>
      </c>
      <c r="M14" s="67">
        <v>3500</v>
      </c>
      <c r="N14" s="67">
        <f t="shared" si="1"/>
        <v>42000</v>
      </c>
      <c r="O14" s="69">
        <v>0</v>
      </c>
      <c r="P14" s="67">
        <f t="shared" si="2"/>
        <v>42000</v>
      </c>
      <c r="Q14" s="68"/>
      <c r="R14" s="175" t="s">
        <v>75</v>
      </c>
    </row>
    <row r="15" spans="2:18" ht="13.8">
      <c r="B15" s="55">
        <v>3</v>
      </c>
      <c r="C15" s="56"/>
      <c r="D15" s="92" t="s">
        <v>50</v>
      </c>
      <c r="E15" s="57"/>
      <c r="F15" s="58" t="s">
        <v>3</v>
      </c>
      <c r="G15" s="55" t="s">
        <v>4</v>
      </c>
      <c r="H15" s="59" t="s">
        <v>5</v>
      </c>
      <c r="I15" s="60" t="s">
        <v>6</v>
      </c>
      <c r="J15" s="54"/>
      <c r="K15" s="58" t="s">
        <v>3</v>
      </c>
      <c r="L15" s="55" t="s">
        <v>4</v>
      </c>
      <c r="M15" s="59" t="s">
        <v>5</v>
      </c>
      <c r="N15" s="60" t="s">
        <v>6</v>
      </c>
      <c r="O15" s="58" t="s">
        <v>7</v>
      </c>
      <c r="P15" s="62" t="s">
        <v>8</v>
      </c>
      <c r="Q15" s="61"/>
      <c r="R15" s="55" t="s">
        <v>9</v>
      </c>
    </row>
    <row r="16" spans="2:18" ht="13.8">
      <c r="B16" s="93" t="s">
        <v>64</v>
      </c>
      <c r="C16" s="49"/>
      <c r="D16" s="127" t="s">
        <v>51</v>
      </c>
      <c r="E16" s="63"/>
      <c r="F16" s="65">
        <v>12</v>
      </c>
      <c r="G16" s="66" t="s">
        <v>52</v>
      </c>
      <c r="H16" s="67">
        <v>23990</v>
      </c>
      <c r="I16" s="67">
        <f t="shared" si="0"/>
        <v>287880</v>
      </c>
      <c r="J16" s="64"/>
      <c r="K16" s="65">
        <v>12</v>
      </c>
      <c r="L16" s="66" t="s">
        <v>52</v>
      </c>
      <c r="M16" s="67">
        <v>23990</v>
      </c>
      <c r="N16" s="67">
        <f t="shared" si="1"/>
        <v>287880</v>
      </c>
      <c r="O16" s="69">
        <v>0</v>
      </c>
      <c r="P16" s="67">
        <f t="shared" si="2"/>
        <v>287880</v>
      </c>
      <c r="Q16" s="68"/>
      <c r="R16" s="175" t="s">
        <v>75</v>
      </c>
    </row>
    <row r="17" spans="2:18" ht="13.8">
      <c r="B17" s="93" t="s">
        <v>65</v>
      </c>
      <c r="C17" s="49"/>
      <c r="D17" s="127" t="s">
        <v>54</v>
      </c>
      <c r="E17" s="63"/>
      <c r="F17" s="65">
        <v>1</v>
      </c>
      <c r="G17" s="66" t="s">
        <v>4</v>
      </c>
      <c r="H17" s="67">
        <v>12701</v>
      </c>
      <c r="I17" s="67">
        <f t="shared" si="0"/>
        <v>12701</v>
      </c>
      <c r="J17" s="64"/>
      <c r="K17" s="65">
        <v>1</v>
      </c>
      <c r="L17" s="66" t="s">
        <v>4</v>
      </c>
      <c r="M17" s="67">
        <v>12701</v>
      </c>
      <c r="N17" s="67">
        <f t="shared" si="1"/>
        <v>12701</v>
      </c>
      <c r="O17" s="69">
        <v>0</v>
      </c>
      <c r="P17" s="67">
        <f t="shared" si="2"/>
        <v>12701</v>
      </c>
      <c r="Q17" s="68"/>
      <c r="R17" s="175" t="s">
        <v>75</v>
      </c>
    </row>
    <row r="18" spans="2:18" ht="13.8">
      <c r="B18" s="93" t="s">
        <v>66</v>
      </c>
      <c r="C18" s="49"/>
      <c r="D18" s="127" t="s">
        <v>55</v>
      </c>
      <c r="E18" s="63"/>
      <c r="F18" s="65">
        <v>4</v>
      </c>
      <c r="G18" s="66" t="s">
        <v>4</v>
      </c>
      <c r="H18" s="67">
        <v>6890</v>
      </c>
      <c r="I18" s="67">
        <f t="shared" si="0"/>
        <v>27560</v>
      </c>
      <c r="J18" s="64"/>
      <c r="K18" s="65">
        <v>4</v>
      </c>
      <c r="L18" s="66" t="s">
        <v>4</v>
      </c>
      <c r="M18" s="67">
        <v>6890</v>
      </c>
      <c r="N18" s="67">
        <f t="shared" si="1"/>
        <v>27560</v>
      </c>
      <c r="O18" s="69">
        <v>0</v>
      </c>
      <c r="P18" s="67">
        <f t="shared" si="2"/>
        <v>27560</v>
      </c>
      <c r="Q18" s="68"/>
      <c r="R18" s="175" t="s">
        <v>75</v>
      </c>
    </row>
    <row r="19" spans="2:18" ht="13.8">
      <c r="B19" s="93" t="s">
        <v>67</v>
      </c>
      <c r="C19" s="49"/>
      <c r="D19" s="127" t="s">
        <v>56</v>
      </c>
      <c r="E19" s="63"/>
      <c r="F19" s="65">
        <v>4</v>
      </c>
      <c r="G19" s="66" t="s">
        <v>4</v>
      </c>
      <c r="H19" s="67">
        <v>3890</v>
      </c>
      <c r="I19" s="67">
        <f t="shared" si="0"/>
        <v>15560</v>
      </c>
      <c r="J19" s="64"/>
      <c r="K19" s="65">
        <v>4</v>
      </c>
      <c r="L19" s="66" t="s">
        <v>4</v>
      </c>
      <c r="M19" s="67">
        <v>3890</v>
      </c>
      <c r="N19" s="67">
        <f t="shared" si="1"/>
        <v>15560</v>
      </c>
      <c r="O19" s="69">
        <v>0</v>
      </c>
      <c r="P19" s="67">
        <f t="shared" si="2"/>
        <v>15560</v>
      </c>
      <c r="Q19" s="68"/>
      <c r="R19" s="175" t="s">
        <v>75</v>
      </c>
    </row>
    <row r="20" spans="2:18" ht="13.8">
      <c r="B20" s="55">
        <v>4</v>
      </c>
      <c r="C20" s="56"/>
      <c r="D20" s="92" t="s">
        <v>70</v>
      </c>
      <c r="E20" s="57"/>
      <c r="F20" s="58" t="s">
        <v>3</v>
      </c>
      <c r="G20" s="55" t="s">
        <v>4</v>
      </c>
      <c r="H20" s="59" t="s">
        <v>5</v>
      </c>
      <c r="I20" s="60" t="s">
        <v>6</v>
      </c>
      <c r="J20" s="54"/>
      <c r="K20" s="58" t="s">
        <v>3</v>
      </c>
      <c r="L20" s="55" t="s">
        <v>4</v>
      </c>
      <c r="M20" s="59" t="s">
        <v>5</v>
      </c>
      <c r="N20" s="60" t="s">
        <v>6</v>
      </c>
      <c r="O20" s="58" t="s">
        <v>7</v>
      </c>
      <c r="P20" s="62" t="s">
        <v>8</v>
      </c>
      <c r="Q20" s="61"/>
      <c r="R20" s="55" t="s">
        <v>9</v>
      </c>
    </row>
    <row r="21" spans="2:18" ht="13.8">
      <c r="B21" s="93" t="s">
        <v>72</v>
      </c>
      <c r="C21" s="49"/>
      <c r="D21" s="127" t="s">
        <v>71</v>
      </c>
      <c r="E21" s="63"/>
      <c r="F21" s="65"/>
      <c r="G21" s="66"/>
      <c r="H21" s="67"/>
      <c r="I21" s="67">
        <f t="shared" si="0"/>
        <v>0</v>
      </c>
      <c r="J21" s="64"/>
      <c r="K21" s="65">
        <v>1</v>
      </c>
      <c r="L21" s="66" t="s">
        <v>73</v>
      </c>
      <c r="M21" s="67">
        <v>140000</v>
      </c>
      <c r="N21" s="67">
        <f t="shared" si="1"/>
        <v>140000</v>
      </c>
      <c r="O21" s="69">
        <v>0</v>
      </c>
      <c r="P21" s="67">
        <f t="shared" si="2"/>
        <v>140000</v>
      </c>
      <c r="Q21" s="68"/>
      <c r="R21" s="175" t="s">
        <v>74</v>
      </c>
    </row>
    <row r="22" spans="2:18" ht="13.8" hidden="1">
      <c r="B22" s="93"/>
      <c r="C22" s="49"/>
      <c r="D22" s="127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74"/>
    </row>
    <row r="23" spans="2:18" ht="13.8" hidden="1">
      <c r="B23" s="93"/>
      <c r="C23" s="49"/>
      <c r="D23" s="127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74"/>
    </row>
    <row r="24" spans="2:18" ht="13.8" hidden="1">
      <c r="B24" s="93"/>
      <c r="C24" s="49"/>
      <c r="D24" s="127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74"/>
    </row>
    <row r="25" spans="2:18" ht="13.8" hidden="1">
      <c r="B25" s="93"/>
      <c r="C25" s="49"/>
      <c r="D25" s="127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75"/>
    </row>
    <row r="26" spans="2:18" ht="13.8" hidden="1">
      <c r="B26" s="93"/>
      <c r="C26" s="49"/>
      <c r="D26" s="127"/>
      <c r="E26" s="63"/>
      <c r="F26" s="65"/>
      <c r="G26" s="66"/>
      <c r="H26" s="67"/>
      <c r="I26" s="67">
        <f t="shared" si="0"/>
        <v>0</v>
      </c>
      <c r="J26" s="64"/>
      <c r="K26" s="65"/>
      <c r="L26" s="66"/>
      <c r="M26" s="67"/>
      <c r="N26" s="67">
        <f t="shared" si="1"/>
        <v>0</v>
      </c>
      <c r="O26" s="69">
        <v>0</v>
      </c>
      <c r="P26" s="67">
        <f t="shared" si="2"/>
        <v>0</v>
      </c>
      <c r="Q26" s="68"/>
      <c r="R26" s="174"/>
    </row>
    <row r="27" spans="2:18" ht="13.8" hidden="1">
      <c r="B27" s="93"/>
      <c r="C27" s="49"/>
      <c r="D27" s="127"/>
      <c r="E27" s="63"/>
      <c r="F27" s="65"/>
      <c r="G27" s="66"/>
      <c r="H27" s="67"/>
      <c r="I27" s="67">
        <f t="shared" si="0"/>
        <v>0</v>
      </c>
      <c r="J27" s="64"/>
      <c r="K27" s="65"/>
      <c r="L27" s="66"/>
      <c r="M27" s="67"/>
      <c r="N27" s="67">
        <f t="shared" si="1"/>
        <v>0</v>
      </c>
      <c r="O27" s="69">
        <v>0</v>
      </c>
      <c r="P27" s="67">
        <f t="shared" si="2"/>
        <v>0</v>
      </c>
      <c r="Q27" s="68"/>
      <c r="R27" s="175"/>
    </row>
    <row r="28" spans="2:18" ht="13.8" hidden="1">
      <c r="B28" s="93"/>
      <c r="C28" s="49"/>
      <c r="D28" s="127"/>
      <c r="E28" s="63"/>
      <c r="F28" s="65"/>
      <c r="G28" s="66"/>
      <c r="H28" s="67"/>
      <c r="I28" s="67">
        <f t="shared" si="0"/>
        <v>0</v>
      </c>
      <c r="J28" s="64"/>
      <c r="K28" s="65"/>
      <c r="L28" s="66"/>
      <c r="M28" s="67"/>
      <c r="N28" s="67">
        <f t="shared" si="1"/>
        <v>0</v>
      </c>
      <c r="O28" s="69">
        <v>0</v>
      </c>
      <c r="P28" s="67">
        <f t="shared" si="2"/>
        <v>0</v>
      </c>
      <c r="Q28" s="68"/>
      <c r="R28" s="174"/>
    </row>
    <row r="29" spans="2:18" s="137" customFormat="1" ht="13.8" hidden="1">
      <c r="B29" s="93"/>
      <c r="C29" s="89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76"/>
    </row>
    <row r="30" spans="2:18" s="137" customFormat="1" ht="13.8" hidden="1">
      <c r="B30" s="93"/>
      <c r="C30" s="89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77"/>
    </row>
    <row r="31" spans="2:18" s="137" customFormat="1" ht="13.8" hidden="1">
      <c r="B31" s="93"/>
      <c r="C31" s="89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77"/>
    </row>
    <row r="32" spans="2:18" s="137" customFormat="1" ht="13.8" hidden="1">
      <c r="B32" s="93"/>
      <c r="C32" s="89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77"/>
    </row>
    <row r="33" spans="2:18" s="137" customFormat="1" ht="13.8" hidden="1">
      <c r="B33" s="93"/>
      <c r="C33" s="89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77"/>
    </row>
    <row r="34" spans="2:18" s="137" customFormat="1" ht="13.8" hidden="1">
      <c r="B34" s="93"/>
      <c r="C34" s="89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76"/>
    </row>
    <row r="35" spans="2:18" s="137" customFormat="1" ht="13.8" hidden="1">
      <c r="B35" s="93"/>
      <c r="C35" s="89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77"/>
    </row>
    <row r="36" spans="2:18" s="137" customFormat="1" ht="13.8" hidden="1">
      <c r="B36" s="93"/>
      <c r="C36" s="89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77"/>
    </row>
    <row r="37" spans="2:18" s="137" customFormat="1" ht="13.8" hidden="1">
      <c r="B37" s="93"/>
      <c r="C37" s="89"/>
      <c r="D37" s="138"/>
      <c r="E37" s="139"/>
      <c r="F37" s="140"/>
      <c r="G37" s="141"/>
      <c r="H37" s="142"/>
      <c r="I37" s="142">
        <f t="shared" ref="I37:I61" si="3">+F37*H37</f>
        <v>0</v>
      </c>
      <c r="J37" s="143"/>
      <c r="K37" s="140"/>
      <c r="L37" s="141"/>
      <c r="M37" s="142"/>
      <c r="N37" s="142">
        <f t="shared" ref="N37:N61" si="4">+K37*M37</f>
        <v>0</v>
      </c>
      <c r="O37" s="144">
        <v>0</v>
      </c>
      <c r="P37" s="142">
        <f t="shared" ref="P37:P61" si="5">+(-N37*O37)+N37</f>
        <v>0</v>
      </c>
      <c r="Q37" s="145"/>
      <c r="R37" s="177"/>
    </row>
    <row r="38" spans="2:18" s="137" customFormat="1" ht="13.8" hidden="1">
      <c r="B38" s="93"/>
      <c r="C38" s="89"/>
      <c r="D38" s="138"/>
      <c r="E38" s="139"/>
      <c r="F38" s="140"/>
      <c r="G38" s="141"/>
      <c r="H38" s="142"/>
      <c r="I38" s="142">
        <f t="shared" si="3"/>
        <v>0</v>
      </c>
      <c r="J38" s="143"/>
      <c r="K38" s="140"/>
      <c r="L38" s="141"/>
      <c r="M38" s="142"/>
      <c r="N38" s="142">
        <f t="shared" si="4"/>
        <v>0</v>
      </c>
      <c r="O38" s="144">
        <v>0</v>
      </c>
      <c r="P38" s="142">
        <f t="shared" si="5"/>
        <v>0</v>
      </c>
      <c r="Q38" s="145"/>
      <c r="R38" s="177"/>
    </row>
    <row r="39" spans="2:18" s="137" customFormat="1" ht="13.8" hidden="1">
      <c r="B39" s="93"/>
      <c r="C39" s="89"/>
      <c r="D39" s="138"/>
      <c r="E39" s="139"/>
      <c r="F39" s="140"/>
      <c r="G39" s="141"/>
      <c r="H39" s="142"/>
      <c r="I39" s="142">
        <f t="shared" si="3"/>
        <v>0</v>
      </c>
      <c r="J39" s="143"/>
      <c r="K39" s="140"/>
      <c r="L39" s="141"/>
      <c r="M39" s="142"/>
      <c r="N39" s="142">
        <f t="shared" si="4"/>
        <v>0</v>
      </c>
      <c r="O39" s="144">
        <v>0</v>
      </c>
      <c r="P39" s="142">
        <f t="shared" si="5"/>
        <v>0</v>
      </c>
      <c r="Q39" s="145"/>
      <c r="R39" s="177"/>
    </row>
    <row r="40" spans="2:18" s="137" customFormat="1" ht="13.8" hidden="1">
      <c r="B40" s="93"/>
      <c r="C40" s="89"/>
      <c r="D40" s="138"/>
      <c r="E40" s="139"/>
      <c r="F40" s="140"/>
      <c r="G40" s="141"/>
      <c r="H40" s="142"/>
      <c r="I40" s="142">
        <f t="shared" ref="I40:I41" si="6">+F40*H40</f>
        <v>0</v>
      </c>
      <c r="J40" s="143"/>
      <c r="K40" s="140"/>
      <c r="L40" s="141"/>
      <c r="M40" s="142"/>
      <c r="N40" s="142">
        <f t="shared" ref="N40:N41" si="7">+K40*M40</f>
        <v>0</v>
      </c>
      <c r="O40" s="144">
        <v>0</v>
      </c>
      <c r="P40" s="142">
        <f t="shared" ref="P40:P41" si="8">+(-N40*O40)+N40</f>
        <v>0</v>
      </c>
      <c r="Q40" s="145"/>
      <c r="R40" s="177"/>
    </row>
    <row r="41" spans="2:18" s="137" customFormat="1" ht="13.8" hidden="1">
      <c r="B41" s="93"/>
      <c r="C41" s="89"/>
      <c r="D41" s="138"/>
      <c r="E41" s="139"/>
      <c r="F41" s="140"/>
      <c r="G41" s="141"/>
      <c r="H41" s="142"/>
      <c r="I41" s="142">
        <f t="shared" si="6"/>
        <v>0</v>
      </c>
      <c r="J41" s="143"/>
      <c r="K41" s="140"/>
      <c r="L41" s="141"/>
      <c r="M41" s="142"/>
      <c r="N41" s="142">
        <f t="shared" si="7"/>
        <v>0</v>
      </c>
      <c r="O41" s="144">
        <v>0</v>
      </c>
      <c r="P41" s="142">
        <f t="shared" si="8"/>
        <v>0</v>
      </c>
      <c r="Q41" s="145"/>
      <c r="R41" s="177"/>
    </row>
    <row r="42" spans="2:18" s="137" customFormat="1" ht="13.8" hidden="1">
      <c r="B42" s="93"/>
      <c r="C42" s="89"/>
      <c r="D42" s="138"/>
      <c r="E42" s="139"/>
      <c r="F42" s="140"/>
      <c r="G42" s="141"/>
      <c r="H42" s="142"/>
      <c r="I42" s="142">
        <f t="shared" si="3"/>
        <v>0</v>
      </c>
      <c r="J42" s="143"/>
      <c r="K42" s="140"/>
      <c r="L42" s="141"/>
      <c r="M42" s="142"/>
      <c r="N42" s="142">
        <f t="shared" si="4"/>
        <v>0</v>
      </c>
      <c r="O42" s="144">
        <v>0</v>
      </c>
      <c r="P42" s="142">
        <f t="shared" si="5"/>
        <v>0</v>
      </c>
      <c r="Q42" s="145"/>
      <c r="R42" s="177"/>
    </row>
    <row r="43" spans="2:18" s="137" customFormat="1" ht="13.8" hidden="1">
      <c r="B43" s="93"/>
      <c r="C43" s="89"/>
      <c r="D43" s="138"/>
      <c r="E43" s="139"/>
      <c r="F43" s="140"/>
      <c r="G43" s="141"/>
      <c r="H43" s="142"/>
      <c r="I43" s="142">
        <f t="shared" si="3"/>
        <v>0</v>
      </c>
      <c r="J43" s="143"/>
      <c r="K43" s="140"/>
      <c r="L43" s="141"/>
      <c r="M43" s="142"/>
      <c r="N43" s="142">
        <f t="shared" si="4"/>
        <v>0</v>
      </c>
      <c r="O43" s="144">
        <v>0</v>
      </c>
      <c r="P43" s="142">
        <f t="shared" si="5"/>
        <v>0</v>
      </c>
      <c r="Q43" s="145"/>
      <c r="R43" s="177"/>
    </row>
    <row r="44" spans="2:18" s="137" customFormat="1" ht="13.8" hidden="1">
      <c r="B44" s="93"/>
      <c r="C44" s="89"/>
      <c r="D44" s="138"/>
      <c r="E44" s="139"/>
      <c r="F44" s="140"/>
      <c r="G44" s="141"/>
      <c r="H44" s="142"/>
      <c r="I44" s="142">
        <f t="shared" ref="I44:I48" si="9">+F44*H44</f>
        <v>0</v>
      </c>
      <c r="J44" s="143"/>
      <c r="K44" s="140"/>
      <c r="L44" s="141"/>
      <c r="M44" s="142"/>
      <c r="N44" s="142">
        <f t="shared" ref="N44:N48" si="10">+K44*M44</f>
        <v>0</v>
      </c>
      <c r="O44" s="144">
        <v>0</v>
      </c>
      <c r="P44" s="142">
        <f t="shared" ref="P44:P48" si="11">+(-N44*O44)+N44</f>
        <v>0</v>
      </c>
      <c r="Q44" s="145"/>
      <c r="R44" s="176"/>
    </row>
    <row r="45" spans="2:18" s="137" customFormat="1" ht="13.8" hidden="1">
      <c r="B45" s="93"/>
      <c r="C45" s="89"/>
      <c r="D45" s="138"/>
      <c r="E45" s="139"/>
      <c r="F45" s="140"/>
      <c r="G45" s="141"/>
      <c r="H45" s="142"/>
      <c r="I45" s="142">
        <f t="shared" si="9"/>
        <v>0</v>
      </c>
      <c r="J45" s="143"/>
      <c r="K45" s="140"/>
      <c r="L45" s="141"/>
      <c r="M45" s="142"/>
      <c r="N45" s="142">
        <f t="shared" si="10"/>
        <v>0</v>
      </c>
      <c r="O45" s="144">
        <v>0</v>
      </c>
      <c r="P45" s="142">
        <f t="shared" si="11"/>
        <v>0</v>
      </c>
      <c r="Q45" s="145"/>
      <c r="R45" s="177"/>
    </row>
    <row r="46" spans="2:18" s="137" customFormat="1" ht="13.8" hidden="1">
      <c r="B46" s="93"/>
      <c r="C46" s="89"/>
      <c r="D46" s="138"/>
      <c r="E46" s="139"/>
      <c r="F46" s="140"/>
      <c r="G46" s="141"/>
      <c r="H46" s="142"/>
      <c r="I46" s="142">
        <f t="shared" si="9"/>
        <v>0</v>
      </c>
      <c r="J46" s="143"/>
      <c r="K46" s="140"/>
      <c r="L46" s="141"/>
      <c r="M46" s="142"/>
      <c r="N46" s="142">
        <f t="shared" si="10"/>
        <v>0</v>
      </c>
      <c r="O46" s="144">
        <v>0</v>
      </c>
      <c r="P46" s="142">
        <f t="shared" si="11"/>
        <v>0</v>
      </c>
      <c r="Q46" s="145"/>
      <c r="R46" s="176"/>
    </row>
    <row r="47" spans="2:18" s="137" customFormat="1" ht="13.8" hidden="1">
      <c r="B47" s="93"/>
      <c r="C47" s="89"/>
      <c r="D47" s="138"/>
      <c r="E47" s="139"/>
      <c r="F47" s="140"/>
      <c r="G47" s="141"/>
      <c r="H47" s="142"/>
      <c r="I47" s="142">
        <f t="shared" si="9"/>
        <v>0</v>
      </c>
      <c r="J47" s="143"/>
      <c r="K47" s="140"/>
      <c r="L47" s="141"/>
      <c r="M47" s="142"/>
      <c r="N47" s="142">
        <f t="shared" si="10"/>
        <v>0</v>
      </c>
      <c r="O47" s="144">
        <v>0</v>
      </c>
      <c r="P47" s="142">
        <f t="shared" si="11"/>
        <v>0</v>
      </c>
      <c r="Q47" s="145"/>
      <c r="R47" s="177"/>
    </row>
    <row r="48" spans="2:18" s="137" customFormat="1" ht="13.8" hidden="1">
      <c r="B48" s="93"/>
      <c r="C48" s="89"/>
      <c r="D48" s="138"/>
      <c r="E48" s="139"/>
      <c r="F48" s="140"/>
      <c r="G48" s="141"/>
      <c r="H48" s="142"/>
      <c r="I48" s="142">
        <f t="shared" si="9"/>
        <v>0</v>
      </c>
      <c r="J48" s="143"/>
      <c r="K48" s="140"/>
      <c r="L48" s="141"/>
      <c r="M48" s="142"/>
      <c r="N48" s="142">
        <f t="shared" si="10"/>
        <v>0</v>
      </c>
      <c r="O48" s="144">
        <v>0</v>
      </c>
      <c r="P48" s="142">
        <f t="shared" si="11"/>
        <v>0</v>
      </c>
      <c r="Q48" s="145"/>
      <c r="R48" s="177"/>
    </row>
    <row r="49" spans="2:18" s="137" customFormat="1" ht="13.8" hidden="1">
      <c r="B49" s="93"/>
      <c r="C49" s="89"/>
      <c r="D49" s="138"/>
      <c r="E49" s="139"/>
      <c r="F49" s="140"/>
      <c r="G49" s="141"/>
      <c r="H49" s="142"/>
      <c r="I49" s="142">
        <f t="shared" ref="I49:I50" si="12">+F49*H49</f>
        <v>0</v>
      </c>
      <c r="J49" s="143"/>
      <c r="K49" s="140"/>
      <c r="L49" s="141"/>
      <c r="M49" s="142"/>
      <c r="N49" s="142">
        <f t="shared" ref="N49:N50" si="13">+K49*M49</f>
        <v>0</v>
      </c>
      <c r="O49" s="144">
        <v>0</v>
      </c>
      <c r="P49" s="142">
        <f t="shared" ref="P49:P50" si="14">+(-N49*O49)+N49</f>
        <v>0</v>
      </c>
      <c r="Q49" s="145"/>
      <c r="R49" s="177"/>
    </row>
    <row r="50" spans="2:18" s="137" customFormat="1" ht="13.8" hidden="1">
      <c r="B50" s="93"/>
      <c r="C50" s="89"/>
      <c r="D50" s="138"/>
      <c r="E50" s="139"/>
      <c r="F50" s="140"/>
      <c r="G50" s="141"/>
      <c r="H50" s="142"/>
      <c r="I50" s="142">
        <f t="shared" si="12"/>
        <v>0</v>
      </c>
      <c r="J50" s="143"/>
      <c r="K50" s="140"/>
      <c r="L50" s="141"/>
      <c r="M50" s="142"/>
      <c r="N50" s="142">
        <f t="shared" si="13"/>
        <v>0</v>
      </c>
      <c r="O50" s="144">
        <v>0</v>
      </c>
      <c r="P50" s="142">
        <f t="shared" si="14"/>
        <v>0</v>
      </c>
      <c r="Q50" s="145"/>
      <c r="R50" s="177"/>
    </row>
    <row r="51" spans="2:18" ht="13.8" hidden="1">
      <c r="B51" s="93"/>
      <c r="C51" s="49"/>
      <c r="D51" s="127"/>
      <c r="E51" s="63"/>
      <c r="F51" s="65"/>
      <c r="G51" s="66"/>
      <c r="H51" s="67"/>
      <c r="I51" s="67">
        <f t="shared" si="3"/>
        <v>0</v>
      </c>
      <c r="J51" s="64"/>
      <c r="K51" s="65"/>
      <c r="L51" s="66"/>
      <c r="M51" s="67"/>
      <c r="N51" s="67">
        <f t="shared" si="4"/>
        <v>0</v>
      </c>
      <c r="O51" s="69">
        <v>0</v>
      </c>
      <c r="P51" s="67">
        <f t="shared" si="5"/>
        <v>0</v>
      </c>
      <c r="Q51" s="68"/>
      <c r="R51" s="175"/>
    </row>
    <row r="52" spans="2:18" ht="13.8" hidden="1">
      <c r="B52" s="93"/>
      <c r="C52" s="49"/>
      <c r="D52" s="127"/>
      <c r="E52" s="63"/>
      <c r="F52" s="65"/>
      <c r="G52" s="66"/>
      <c r="H52" s="67"/>
      <c r="I52" s="67">
        <f t="shared" si="3"/>
        <v>0</v>
      </c>
      <c r="J52" s="64"/>
      <c r="K52" s="65"/>
      <c r="L52" s="66"/>
      <c r="M52" s="67"/>
      <c r="N52" s="67">
        <f t="shared" si="4"/>
        <v>0</v>
      </c>
      <c r="O52" s="69">
        <v>0</v>
      </c>
      <c r="P52" s="67">
        <f t="shared" si="5"/>
        <v>0</v>
      </c>
      <c r="Q52" s="68"/>
      <c r="R52" s="174"/>
    </row>
    <row r="53" spans="2:18" ht="13.8" hidden="1">
      <c r="B53" s="93"/>
      <c r="C53" s="49"/>
      <c r="D53" s="127"/>
      <c r="E53" s="63"/>
      <c r="F53" s="65"/>
      <c r="G53" s="66"/>
      <c r="H53" s="67"/>
      <c r="I53" s="67">
        <f t="shared" si="3"/>
        <v>0</v>
      </c>
      <c r="J53" s="64"/>
      <c r="K53" s="65"/>
      <c r="L53" s="66"/>
      <c r="M53" s="67"/>
      <c r="N53" s="67">
        <f t="shared" si="4"/>
        <v>0</v>
      </c>
      <c r="O53" s="69">
        <v>0</v>
      </c>
      <c r="P53" s="67">
        <f t="shared" si="5"/>
        <v>0</v>
      </c>
      <c r="Q53" s="68"/>
      <c r="R53" s="175"/>
    </row>
    <row r="54" spans="2:18" ht="13.8" hidden="1">
      <c r="B54" s="93"/>
      <c r="C54" s="49"/>
      <c r="D54" s="127"/>
      <c r="E54" s="63"/>
      <c r="F54" s="65"/>
      <c r="G54" s="66"/>
      <c r="H54" s="67"/>
      <c r="I54" s="67">
        <f t="shared" si="3"/>
        <v>0</v>
      </c>
      <c r="J54" s="64"/>
      <c r="K54" s="65"/>
      <c r="L54" s="66"/>
      <c r="M54" s="67"/>
      <c r="N54" s="67">
        <f t="shared" si="4"/>
        <v>0</v>
      </c>
      <c r="O54" s="69">
        <v>0</v>
      </c>
      <c r="P54" s="67">
        <f t="shared" si="5"/>
        <v>0</v>
      </c>
      <c r="Q54" s="68"/>
      <c r="R54" s="174"/>
    </row>
    <row r="55" spans="2:18" ht="13.8" hidden="1">
      <c r="B55" s="93"/>
      <c r="C55" s="49"/>
      <c r="D55" s="127"/>
      <c r="E55" s="63"/>
      <c r="F55" s="65"/>
      <c r="G55" s="66"/>
      <c r="H55" s="67"/>
      <c r="I55" s="67">
        <f t="shared" si="3"/>
        <v>0</v>
      </c>
      <c r="J55" s="64"/>
      <c r="K55" s="65"/>
      <c r="L55" s="66"/>
      <c r="M55" s="67"/>
      <c r="N55" s="67">
        <f t="shared" si="4"/>
        <v>0</v>
      </c>
      <c r="O55" s="69">
        <v>0</v>
      </c>
      <c r="P55" s="67">
        <f t="shared" si="5"/>
        <v>0</v>
      </c>
      <c r="Q55" s="68"/>
      <c r="R55" s="174"/>
    </row>
    <row r="56" spans="2:18" ht="13.8" hidden="1">
      <c r="B56" s="93"/>
      <c r="C56" s="49"/>
      <c r="D56" s="127"/>
      <c r="E56" s="63"/>
      <c r="F56" s="65"/>
      <c r="G56" s="66"/>
      <c r="H56" s="67"/>
      <c r="I56" s="67">
        <f t="shared" si="3"/>
        <v>0</v>
      </c>
      <c r="J56" s="64"/>
      <c r="K56" s="65"/>
      <c r="L56" s="66"/>
      <c r="M56" s="67"/>
      <c r="N56" s="67">
        <f t="shared" si="4"/>
        <v>0</v>
      </c>
      <c r="O56" s="69">
        <v>0</v>
      </c>
      <c r="P56" s="67">
        <f t="shared" si="5"/>
        <v>0</v>
      </c>
      <c r="Q56" s="68"/>
      <c r="R56" s="174"/>
    </row>
    <row r="57" spans="2:18" ht="13.8" hidden="1">
      <c r="B57" s="93"/>
      <c r="C57" s="49"/>
      <c r="D57" s="127"/>
      <c r="E57" s="63"/>
      <c r="F57" s="65"/>
      <c r="G57" s="66"/>
      <c r="H57" s="67"/>
      <c r="I57" s="67">
        <f t="shared" si="3"/>
        <v>0</v>
      </c>
      <c r="J57" s="64"/>
      <c r="K57" s="65"/>
      <c r="L57" s="66"/>
      <c r="M57" s="67"/>
      <c r="N57" s="67">
        <f t="shared" si="4"/>
        <v>0</v>
      </c>
      <c r="O57" s="69">
        <v>0</v>
      </c>
      <c r="P57" s="67">
        <f t="shared" si="5"/>
        <v>0</v>
      </c>
      <c r="Q57" s="68"/>
      <c r="R57" s="174"/>
    </row>
    <row r="58" spans="2:18" ht="13.8" hidden="1">
      <c r="B58" s="93"/>
      <c r="C58" s="49"/>
      <c r="D58" s="127"/>
      <c r="E58" s="63"/>
      <c r="F58" s="65"/>
      <c r="G58" s="66"/>
      <c r="H58" s="67"/>
      <c r="I58" s="67">
        <f t="shared" si="3"/>
        <v>0</v>
      </c>
      <c r="J58" s="64"/>
      <c r="K58" s="65"/>
      <c r="L58" s="66"/>
      <c r="M58" s="67"/>
      <c r="N58" s="67">
        <f t="shared" si="4"/>
        <v>0</v>
      </c>
      <c r="O58" s="69">
        <v>0</v>
      </c>
      <c r="P58" s="67">
        <f t="shared" si="5"/>
        <v>0</v>
      </c>
      <c r="Q58" s="68"/>
      <c r="R58" s="174"/>
    </row>
    <row r="59" spans="2:18" ht="13.8" hidden="1">
      <c r="B59" s="93"/>
      <c r="C59" s="49"/>
      <c r="D59" s="127"/>
      <c r="E59" s="63"/>
      <c r="F59" s="65"/>
      <c r="G59" s="66"/>
      <c r="H59" s="67"/>
      <c r="I59" s="67">
        <f t="shared" si="3"/>
        <v>0</v>
      </c>
      <c r="J59" s="64"/>
      <c r="K59" s="65"/>
      <c r="L59" s="66"/>
      <c r="M59" s="67"/>
      <c r="N59" s="67">
        <f t="shared" si="4"/>
        <v>0</v>
      </c>
      <c r="O59" s="69">
        <v>0</v>
      </c>
      <c r="P59" s="67">
        <f t="shared" si="5"/>
        <v>0</v>
      </c>
      <c r="Q59" s="68"/>
      <c r="R59" s="174"/>
    </row>
    <row r="60" spans="2:18" ht="13.8" hidden="1">
      <c r="B60" s="93"/>
      <c r="C60" s="49"/>
      <c r="D60" s="134"/>
      <c r="E60" s="63"/>
      <c r="F60" s="65"/>
      <c r="G60" s="66"/>
      <c r="H60" s="67"/>
      <c r="I60" s="67">
        <f t="shared" si="3"/>
        <v>0</v>
      </c>
      <c r="J60" s="64"/>
      <c r="K60" s="65"/>
      <c r="L60" s="66"/>
      <c r="M60" s="67"/>
      <c r="N60" s="67">
        <f t="shared" si="4"/>
        <v>0</v>
      </c>
      <c r="O60" s="69">
        <v>0</v>
      </c>
      <c r="P60" s="67">
        <f t="shared" si="5"/>
        <v>0</v>
      </c>
      <c r="Q60" s="68"/>
      <c r="R60" s="175"/>
    </row>
    <row r="61" spans="2:18" ht="13.8" hidden="1">
      <c r="B61" s="93"/>
      <c r="C61" s="49"/>
      <c r="D61" s="127"/>
      <c r="E61" s="63"/>
      <c r="F61" s="65"/>
      <c r="G61" s="66"/>
      <c r="H61" s="67"/>
      <c r="I61" s="67">
        <f t="shared" si="3"/>
        <v>0</v>
      </c>
      <c r="J61" s="64"/>
      <c r="K61" s="65"/>
      <c r="L61" s="66"/>
      <c r="M61" s="67"/>
      <c r="N61" s="67">
        <f t="shared" si="4"/>
        <v>0</v>
      </c>
      <c r="O61" s="69">
        <v>0</v>
      </c>
      <c r="P61" s="67">
        <f t="shared" si="5"/>
        <v>0</v>
      </c>
      <c r="Q61" s="68"/>
      <c r="R61" s="174"/>
    </row>
    <row r="62" spans="2:18" ht="13.8" hidden="1">
      <c r="B62" s="93"/>
      <c r="C62" s="49"/>
      <c r="D62" s="127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74"/>
    </row>
    <row r="63" spans="2:18" ht="13.8" hidden="1">
      <c r="B63" s="93"/>
      <c r="C63" s="49"/>
      <c r="D63" s="127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74"/>
    </row>
    <row r="64" spans="2:18" ht="13.8" hidden="1">
      <c r="B64" s="93"/>
      <c r="C64" s="49"/>
      <c r="D64" s="127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74"/>
    </row>
    <row r="65" spans="2:18" ht="13.8" hidden="1">
      <c r="B65" s="93"/>
      <c r="C65" s="49"/>
      <c r="D65" s="127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74"/>
    </row>
    <row r="66" spans="2:18" ht="13.8" hidden="1">
      <c r="B66" s="93"/>
      <c r="C66" s="49"/>
      <c r="D66" s="127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74"/>
    </row>
    <row r="67" spans="2:18" ht="13.8" hidden="1">
      <c r="B67" s="93"/>
      <c r="C67" s="49"/>
      <c r="D67" s="127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74"/>
    </row>
    <row r="68" spans="2:18" ht="13.8" hidden="1">
      <c r="B68" s="93"/>
      <c r="C68" s="49"/>
      <c r="D68" s="127"/>
      <c r="E68" s="63"/>
      <c r="F68" s="65"/>
      <c r="G68" s="66"/>
      <c r="H68" s="67"/>
      <c r="I68" s="67">
        <f t="shared" si="0"/>
        <v>0</v>
      </c>
      <c r="J68" s="64"/>
      <c r="K68" s="65"/>
      <c r="L68" s="66"/>
      <c r="M68" s="67"/>
      <c r="N68" s="67">
        <f t="shared" si="1"/>
        <v>0</v>
      </c>
      <c r="O68" s="69">
        <v>0</v>
      </c>
      <c r="P68" s="67">
        <f t="shared" si="2"/>
        <v>0</v>
      </c>
      <c r="Q68" s="68"/>
      <c r="R68" s="175"/>
    </row>
    <row r="69" spans="2:18" ht="13.8" hidden="1">
      <c r="B69" s="93"/>
      <c r="C69" s="49"/>
      <c r="D69" s="127"/>
      <c r="E69" s="63"/>
      <c r="F69" s="65"/>
      <c r="G69" s="66"/>
      <c r="H69" s="67"/>
      <c r="I69" s="67">
        <f t="shared" si="0"/>
        <v>0</v>
      </c>
      <c r="J69" s="64"/>
      <c r="K69" s="65"/>
      <c r="L69" s="66"/>
      <c r="M69" s="67"/>
      <c r="N69" s="67">
        <f t="shared" si="1"/>
        <v>0</v>
      </c>
      <c r="O69" s="69">
        <v>0</v>
      </c>
      <c r="P69" s="67">
        <f t="shared" si="2"/>
        <v>0</v>
      </c>
      <c r="Q69" s="68"/>
      <c r="R69" s="174"/>
    </row>
    <row r="70" spans="2:18" ht="13.8" hidden="1">
      <c r="B70" s="93"/>
      <c r="C70" s="49"/>
      <c r="D70" s="127"/>
      <c r="E70" s="63"/>
      <c r="F70" s="65"/>
      <c r="G70" s="66"/>
      <c r="H70" s="67"/>
      <c r="I70" s="67">
        <f t="shared" si="0"/>
        <v>0</v>
      </c>
      <c r="J70" s="64"/>
      <c r="K70" s="65"/>
      <c r="L70" s="66"/>
      <c r="M70" s="67"/>
      <c r="N70" s="67">
        <f t="shared" si="1"/>
        <v>0</v>
      </c>
      <c r="O70" s="69">
        <v>0</v>
      </c>
      <c r="P70" s="67">
        <f t="shared" si="2"/>
        <v>0</v>
      </c>
      <c r="Q70" s="68"/>
      <c r="R70" s="175"/>
    </row>
    <row r="71" spans="2:18" ht="13.8"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</row>
    <row r="72" spans="2:18" ht="13.8">
      <c r="B72" s="70"/>
      <c r="C72" s="49"/>
      <c r="D72" s="94"/>
      <c r="E72" s="82"/>
      <c r="F72" s="155" t="s">
        <v>37</v>
      </c>
      <c r="G72" s="156"/>
      <c r="H72" s="156"/>
      <c r="I72" s="95">
        <f>SUM(I7:I70)</f>
        <v>715701</v>
      </c>
      <c r="J72" s="64"/>
      <c r="K72" s="155" t="s">
        <v>11</v>
      </c>
      <c r="L72" s="156"/>
      <c r="M72" s="156"/>
      <c r="N72" s="156"/>
      <c r="O72" s="156"/>
      <c r="P72" s="96">
        <f>SUM(P6:P70)</f>
        <v>855701</v>
      </c>
      <c r="Q72" s="71"/>
      <c r="R72" s="72"/>
    </row>
    <row r="73" spans="2:18" ht="14.4" hidden="1" customHeight="1">
      <c r="B73" s="70"/>
      <c r="C73" s="49"/>
      <c r="D73" s="94"/>
      <c r="E73" s="82"/>
      <c r="F73" s="161" t="s">
        <v>38</v>
      </c>
      <c r="G73" s="162"/>
      <c r="H73" s="162"/>
      <c r="I73" s="98">
        <f>I72*0.25</f>
        <v>178925.25</v>
      </c>
      <c r="J73" s="64"/>
      <c r="K73" s="135"/>
      <c r="L73" s="136"/>
      <c r="M73" s="158" t="s">
        <v>38</v>
      </c>
      <c r="N73" s="158"/>
      <c r="O73" s="158"/>
      <c r="P73" s="99">
        <v>0</v>
      </c>
      <c r="Q73" s="73"/>
      <c r="R73" s="74"/>
    </row>
    <row r="74" spans="2:18" ht="13.8">
      <c r="B74" s="70"/>
      <c r="C74" s="49"/>
      <c r="D74" s="97"/>
      <c r="E74" s="97"/>
      <c r="F74" s="157" t="s">
        <v>12</v>
      </c>
      <c r="G74" s="158"/>
      <c r="H74" s="158"/>
      <c r="I74" s="98">
        <f>SUM(I72+I73)</f>
        <v>894626.25</v>
      </c>
      <c r="J74" s="64"/>
      <c r="K74" s="157" t="s">
        <v>12</v>
      </c>
      <c r="L74" s="158"/>
      <c r="M74" s="158"/>
      <c r="N74" s="158"/>
      <c r="O74" s="158"/>
      <c r="P74" s="99">
        <f>SUM(P72+P73)</f>
        <v>855701</v>
      </c>
      <c r="Q74" s="73"/>
      <c r="R74" s="74"/>
    </row>
    <row r="75" spans="2:18" ht="13.8">
      <c r="B75" s="70"/>
      <c r="C75" s="49"/>
      <c r="D75" s="97"/>
      <c r="E75" s="100"/>
      <c r="F75" s="86"/>
      <c r="G75" s="159" t="s">
        <v>33</v>
      </c>
      <c r="H75" s="159"/>
      <c r="I75" s="101">
        <f>I74*19%</f>
        <v>169978.98749999999</v>
      </c>
      <c r="J75" s="75"/>
      <c r="K75" s="160" t="s">
        <v>34</v>
      </c>
      <c r="L75" s="159"/>
      <c r="M75" s="159"/>
      <c r="N75" s="159"/>
      <c r="O75" s="159"/>
      <c r="P75" s="102">
        <f>P74*19%</f>
        <v>162583.19</v>
      </c>
      <c r="Q75" s="73"/>
      <c r="R75" s="74"/>
    </row>
    <row r="76" spans="2:18" ht="13.8">
      <c r="B76" s="70"/>
      <c r="C76" s="49"/>
      <c r="D76" s="49"/>
      <c r="E76" s="103"/>
      <c r="F76" s="84"/>
      <c r="G76" s="151" t="s">
        <v>35</v>
      </c>
      <c r="H76" s="151"/>
      <c r="I76" s="104">
        <f>+I74+I75</f>
        <v>1064605.2375</v>
      </c>
      <c r="J76" s="64"/>
      <c r="K76" s="152" t="s">
        <v>13</v>
      </c>
      <c r="L76" s="151"/>
      <c r="M76" s="151"/>
      <c r="N76" s="151"/>
      <c r="O76" s="151"/>
      <c r="P76" s="108">
        <f>SUM(P74:P75)</f>
        <v>1018284.19</v>
      </c>
      <c r="Q76" s="77"/>
      <c r="R76" s="74"/>
    </row>
    <row r="77" spans="2:18" ht="13.8">
      <c r="B77" s="70"/>
      <c r="C77" s="49"/>
      <c r="D77" s="97"/>
      <c r="E77" s="105"/>
      <c r="F77" s="84"/>
      <c r="G77" s="85"/>
      <c r="H77" s="85"/>
      <c r="I77" s="106"/>
      <c r="J77" s="64"/>
      <c r="K77" s="84"/>
      <c r="L77" s="85"/>
      <c r="M77" s="85"/>
      <c r="N77" s="85"/>
      <c r="O77" s="85"/>
      <c r="P77" s="76"/>
      <c r="Q77" s="77"/>
      <c r="R77" s="74"/>
    </row>
    <row r="78" spans="2:18" ht="14.4">
      <c r="B78" s="70"/>
      <c r="C78" s="49"/>
      <c r="D78" s="97"/>
      <c r="E78" s="83"/>
      <c r="F78" s="153"/>
      <c r="G78" s="154"/>
      <c r="H78" s="154"/>
      <c r="I78" s="107"/>
      <c r="J78" s="64"/>
      <c r="K78" s="153"/>
      <c r="L78" s="154"/>
      <c r="M78" s="154"/>
      <c r="N78" s="154"/>
      <c r="O78" s="154"/>
      <c r="P78" s="78"/>
      <c r="Q78" s="78"/>
      <c r="R78" s="78"/>
    </row>
  </sheetData>
  <mergeCells count="14">
    <mergeCell ref="F73:H73"/>
    <mergeCell ref="M73:O73"/>
    <mergeCell ref="G76:H76"/>
    <mergeCell ref="K76:O76"/>
    <mergeCell ref="F78:H78"/>
    <mergeCell ref="K78:O78"/>
    <mergeCell ref="F72:H72"/>
    <mergeCell ref="K72:O72"/>
    <mergeCell ref="F74:H74"/>
    <mergeCell ref="K74:O74"/>
    <mergeCell ref="G75:H75"/>
    <mergeCell ref="K75:O75"/>
    <mergeCell ref="F3:I3"/>
    <mergeCell ref="K3:P3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14"/>
  <sheetViews>
    <sheetView showGridLines="0" zoomScaleNormal="100" workbookViewId="0">
      <selection activeCell="N19" sqref="N1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32.44140625" style="2" bestFit="1" customWidth="1"/>
    <col min="4" max="4" width="5.109375" style="2" hidden="1" customWidth="1"/>
    <col min="5" max="5" width="10.6640625" style="112" hidden="1" customWidth="1"/>
    <col min="6" max="6" width="12.6640625" style="112" hidden="1" customWidth="1"/>
    <col min="7" max="7" width="6" style="2" customWidth="1"/>
    <col min="8" max="8" width="12.6640625" style="112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8.33203125" style="43" bestFit="1" customWidth="1"/>
    <col min="13" max="13" width="32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9"/>
    </row>
    <row r="3" spans="1:13">
      <c r="C3" s="79"/>
    </row>
    <row r="4" spans="1:13" ht="13.2" customHeight="1">
      <c r="B4" s="9" t="s">
        <v>26</v>
      </c>
      <c r="C4" s="9" t="s">
        <v>25</v>
      </c>
      <c r="D4" s="163" t="s">
        <v>14</v>
      </c>
      <c r="E4" s="163"/>
      <c r="F4" s="163"/>
      <c r="G4" s="171" t="s">
        <v>15</v>
      </c>
      <c r="H4" s="172"/>
      <c r="I4" s="172"/>
      <c r="J4" s="172"/>
      <c r="K4" s="172"/>
      <c r="L4" s="172"/>
      <c r="M4" s="173"/>
    </row>
    <row r="5" spans="1:13">
      <c r="B5" s="5"/>
      <c r="C5" s="110" t="s">
        <v>76</v>
      </c>
      <c r="D5" s="10" t="s">
        <v>16</v>
      </c>
      <c r="E5" s="113" t="s">
        <v>18</v>
      </c>
      <c r="F5" s="130" t="s">
        <v>18</v>
      </c>
      <c r="G5" s="14" t="s">
        <v>16</v>
      </c>
      <c r="H5" s="113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11" t="s">
        <v>77</v>
      </c>
      <c r="D6" s="12"/>
      <c r="E6" s="114" t="s">
        <v>17</v>
      </c>
      <c r="F6" s="131" t="s">
        <v>22</v>
      </c>
      <c r="G6" s="15"/>
      <c r="H6" s="114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 t="s">
        <v>78</v>
      </c>
      <c r="D7" s="29"/>
      <c r="E7" s="32"/>
      <c r="F7" s="122">
        <f t="shared" ref="F7:F11" si="0">E7*D7</f>
        <v>0</v>
      </c>
      <c r="G7" s="29">
        <v>1</v>
      </c>
      <c r="H7" s="31">
        <v>21990</v>
      </c>
      <c r="I7" s="32">
        <f>H7*G7</f>
        <v>21990</v>
      </c>
      <c r="J7" s="33">
        <v>0</v>
      </c>
      <c r="K7" s="48">
        <f>ROUND(I7-(I7*J7),2)</f>
        <v>21990</v>
      </c>
      <c r="L7" s="38" t="s">
        <v>86</v>
      </c>
      <c r="M7" s="179" t="s">
        <v>79</v>
      </c>
    </row>
    <row r="8" spans="1:13">
      <c r="A8" s="4"/>
      <c r="B8" s="30"/>
      <c r="C8" s="16" t="s">
        <v>80</v>
      </c>
      <c r="D8" s="29"/>
      <c r="E8" s="32"/>
      <c r="F8" s="122">
        <f t="shared" si="0"/>
        <v>0</v>
      </c>
      <c r="G8" s="29">
        <v>5</v>
      </c>
      <c r="H8" s="31">
        <v>10990</v>
      </c>
      <c r="I8" s="32">
        <f t="shared" ref="I8:I11" si="1">H8*G8</f>
        <v>54950</v>
      </c>
      <c r="J8" s="33">
        <v>0</v>
      </c>
      <c r="K8" s="48">
        <f t="shared" ref="K8:K11" si="2">ROUND(I8-(I8*J8),2)</f>
        <v>54950</v>
      </c>
      <c r="L8" s="38" t="s">
        <v>86</v>
      </c>
      <c r="M8" s="179" t="s">
        <v>83</v>
      </c>
    </row>
    <row r="9" spans="1:13" s="125" customFormat="1">
      <c r="A9" s="117"/>
      <c r="B9" s="118"/>
      <c r="C9" s="119" t="s">
        <v>68</v>
      </c>
      <c r="D9" s="120"/>
      <c r="E9" s="121"/>
      <c r="F9" s="122">
        <f t="shared" si="0"/>
        <v>0</v>
      </c>
      <c r="G9" s="29">
        <v>1</v>
      </c>
      <c r="H9" s="31">
        <v>5990</v>
      </c>
      <c r="I9" s="121">
        <f t="shared" si="1"/>
        <v>5990</v>
      </c>
      <c r="J9" s="123">
        <v>0</v>
      </c>
      <c r="K9" s="124">
        <f t="shared" si="2"/>
        <v>5990</v>
      </c>
      <c r="L9" s="38" t="s">
        <v>86</v>
      </c>
      <c r="M9" s="180" t="s">
        <v>84</v>
      </c>
    </row>
    <row r="10" spans="1:13" s="125" customFormat="1">
      <c r="A10" s="117"/>
      <c r="B10" s="118"/>
      <c r="C10" s="126" t="s">
        <v>81</v>
      </c>
      <c r="D10" s="120"/>
      <c r="E10" s="121"/>
      <c r="F10" s="122">
        <f t="shared" si="0"/>
        <v>0</v>
      </c>
      <c r="G10" s="29">
        <v>3</v>
      </c>
      <c r="H10" s="31">
        <v>4490</v>
      </c>
      <c r="I10" s="121">
        <f t="shared" si="1"/>
        <v>13470</v>
      </c>
      <c r="J10" s="123">
        <v>0</v>
      </c>
      <c r="K10" s="124">
        <f t="shared" si="2"/>
        <v>13470</v>
      </c>
      <c r="L10" s="38" t="s">
        <v>86</v>
      </c>
      <c r="M10" s="180" t="s">
        <v>82</v>
      </c>
    </row>
    <row r="11" spans="1:13" s="125" customFormat="1">
      <c r="A11" s="117"/>
      <c r="B11" s="118"/>
      <c r="C11" s="126" t="s">
        <v>69</v>
      </c>
      <c r="D11" s="120"/>
      <c r="E11" s="121"/>
      <c r="F11" s="122">
        <f t="shared" si="0"/>
        <v>0</v>
      </c>
      <c r="G11" s="29">
        <v>3</v>
      </c>
      <c r="H11" s="31">
        <v>4870</v>
      </c>
      <c r="I11" s="121">
        <f t="shared" si="1"/>
        <v>14610</v>
      </c>
      <c r="J11" s="123">
        <v>0</v>
      </c>
      <c r="K11" s="124">
        <f t="shared" si="2"/>
        <v>14610</v>
      </c>
      <c r="L11" s="38" t="s">
        <v>86</v>
      </c>
      <c r="M11" s="180" t="s">
        <v>85</v>
      </c>
    </row>
    <row r="12" spans="1:13">
      <c r="B12" s="17"/>
      <c r="C12" s="20"/>
      <c r="D12" s="21"/>
      <c r="E12" s="115"/>
      <c r="F12" s="132"/>
      <c r="G12" s="22"/>
      <c r="H12" s="115"/>
      <c r="I12" s="20"/>
      <c r="J12" s="20"/>
      <c r="K12" s="21"/>
      <c r="L12" s="39"/>
      <c r="M12" s="39"/>
    </row>
    <row r="13" spans="1:13">
      <c r="B13" s="18"/>
      <c r="C13" s="23"/>
      <c r="D13" s="170" t="s">
        <v>36</v>
      </c>
      <c r="E13" s="170"/>
      <c r="F13" s="109">
        <f>SUM(F7:F11)</f>
        <v>0</v>
      </c>
      <c r="G13" s="34" t="s">
        <v>24</v>
      </c>
      <c r="H13" s="128"/>
      <c r="I13" s="35"/>
      <c r="J13" s="36"/>
      <c r="K13" s="37">
        <f>SUM(K7:K12)</f>
        <v>111010</v>
      </c>
      <c r="L13" s="40"/>
      <c r="M13" s="40"/>
    </row>
    <row r="14" spans="1:13">
      <c r="B14" s="19"/>
      <c r="C14" s="24"/>
      <c r="D14" s="25"/>
      <c r="E14" s="116"/>
      <c r="F14" s="133"/>
      <c r="G14" s="6"/>
      <c r="H14" s="116"/>
      <c r="I14" s="26"/>
      <c r="J14" s="27"/>
      <c r="K14" s="28"/>
      <c r="L14" s="41"/>
      <c r="M14" s="41"/>
    </row>
    <row r="15" spans="1:13">
      <c r="G15" s="3"/>
      <c r="H15" s="129"/>
      <c r="I15" s="3"/>
      <c r="J15" s="7"/>
      <c r="K15" s="8"/>
      <c r="L15" s="42"/>
    </row>
    <row r="16" spans="1:13" ht="15">
      <c r="J16" s="164" t="s">
        <v>30</v>
      </c>
      <c r="K16" s="165"/>
      <c r="L16" s="44">
        <f>'Daños Edificio'!P76</f>
        <v>1018284.19</v>
      </c>
    </row>
    <row r="17" spans="10:12" ht="15">
      <c r="J17" s="166" t="s">
        <v>31</v>
      </c>
      <c r="K17" s="167"/>
      <c r="L17" s="45">
        <f>K13</f>
        <v>111010</v>
      </c>
    </row>
    <row r="18" spans="10:12" ht="15.6">
      <c r="J18" s="168" t="s">
        <v>32</v>
      </c>
      <c r="K18" s="169"/>
      <c r="L18" s="46">
        <f>SUM(L16:L17)</f>
        <v>1129294.19</v>
      </c>
    </row>
    <row r="214" ht="12.6" customHeight="1"/>
  </sheetData>
  <mergeCells count="6">
    <mergeCell ref="D4:F4"/>
    <mergeCell ref="J16:K16"/>
    <mergeCell ref="J17:K17"/>
    <mergeCell ref="J18:K18"/>
    <mergeCell ref="D13:E13"/>
    <mergeCell ref="G4:M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2024-08-14T18:39:47Z</dcterms:modified>
</cp:coreProperties>
</file>