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8_{8CFAC2D1-11F6-4D52-AD9B-6C695A9C3B20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3" l="1"/>
  <c r="N18" i="1"/>
  <c r="N17" i="1"/>
  <c r="N16" i="1"/>
  <c r="N15" i="1"/>
  <c r="N14" i="1"/>
  <c r="N13" i="1"/>
  <c r="N12" i="1"/>
  <c r="N11" i="1"/>
  <c r="P11" i="1" s="1"/>
  <c r="N10" i="1"/>
  <c r="N9" i="1"/>
  <c r="N8" i="1"/>
  <c r="N7" i="1"/>
  <c r="I18" i="1"/>
  <c r="K16" i="3"/>
  <c r="K17" i="3"/>
  <c r="K18" i="3"/>
  <c r="K19" i="3"/>
  <c r="K20" i="3"/>
  <c r="K21" i="3"/>
  <c r="K22" i="3"/>
  <c r="I11" i="1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P8" i="1"/>
  <c r="P9" i="1"/>
  <c r="P10" i="1"/>
  <c r="P12" i="1"/>
  <c r="P13" i="1"/>
  <c r="P14" i="1"/>
  <c r="P15" i="1"/>
  <c r="P16" i="1"/>
  <c r="P17" i="1"/>
  <c r="P18" i="1"/>
  <c r="I8" i="1"/>
  <c r="I9" i="1"/>
  <c r="I10" i="1"/>
  <c r="I12" i="1"/>
  <c r="I13" i="1"/>
  <c r="I14" i="1"/>
  <c r="I15" i="1"/>
  <c r="I16" i="1"/>
  <c r="I17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P7" i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20" i="1" l="1"/>
  <c r="I21" i="1" s="1"/>
  <c r="I22" i="1" s="1"/>
  <c r="P20" i="1"/>
  <c r="P21" i="1" s="1"/>
  <c r="I23" i="1" l="1"/>
  <c r="F27" i="3" s="1"/>
  <c r="F29" i="3" s="1"/>
  <c r="P23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<sst xmlns="http://schemas.openxmlformats.org/spreadsheetml/2006/main" count="114" uniqueCount="73">
  <si>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</si>
  <si>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</si>
  <si>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</si>
  <si>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</si>
  <si>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</si>
  <si>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</si>
  <si>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</si>
  <si>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</si>
  <si>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</si>
  <si>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</si>
  <si>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</si>
  <si>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</si>
  <si>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</si>
  <si>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</si>
  <si>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</si>
  <si>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</si>
  <si>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</si>
  <si>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</si>
  <si>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</si>
  <si>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</si>
  <si>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</si>
  <si>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</si>
  <si>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</si>
  <si>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</si>
  <si>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</si>
  <si>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</si>
  <si>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</si>
  <si>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</si>
  <si>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</si>
  <si>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</si>
  <si>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</si>
  <si>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</si>
  <si>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</si>
  <si>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</si>
  <si>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</si>
  <si>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</si>
  <si>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</si>
  <si>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</si>
  <si>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</si>
  <si>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</si>
  <si>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Retiro de piso</t>
  </si>
  <si>
    <t>Preparación de losa</t>
  </si>
  <si>
    <t>Venta de Piso de Madera</t>
  </si>
  <si>
    <t>10% adicional justificado en pérdidas por cortes de madera</t>
  </si>
  <si>
    <t>Instalación de Piso de madera</t>
  </si>
  <si>
    <t>Pulido y Vitrificado de piso de madera</t>
  </si>
  <si>
    <t>Full Retape</t>
  </si>
  <si>
    <t>Retiro de escombros (opcional)</t>
  </si>
  <si>
    <t>Opcional incluye, lijado a mano, vitrificado e instalación</t>
  </si>
  <si>
    <t>Despacho a Domicilio de Piso (Transporte)</t>
  </si>
  <si>
    <t>Descarga de Piso a Domicilio</t>
  </si>
  <si>
    <t>m2</t>
  </si>
  <si>
    <t>gl</t>
  </si>
  <si>
    <t>ml</t>
  </si>
  <si>
    <t>Descuento visita tecnica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</si>
  <si>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</si>
  <si>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</si>
  <si>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</si>
  <si>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</si>
  <si>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</si>
  <si>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</si>
  <si>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</si>
  <si>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</si>
  <si>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</si>
  <si>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</si>
  <si>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</si>
  <si>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</si>
  <si>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Sr. Ruben Cadin Ñanco Solis</t>
  </si>
  <si>
    <t>Serrano N°806, Santiago</t>
  </si>
  <si>
    <t>Solo se considera un 5% de perdidas</t>
  </si>
  <si>
    <t>Se considera mejora</t>
  </si>
  <si>
    <t xml:space="preserve">No se considera, no es parte del trabajo propio </t>
  </si>
  <si>
    <t>Se mantienen valores acorde al mercado 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</si>
</sst>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_-&quot;$&quot;\ * #,##0.0_-;\-&quot;$&quot;\ * #,##0.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167" fontId="15" fillId="2" borderId="1" xfId="0" applyNumberFormat="1" applyFont="1" applyFill="1" applyBorder="1" applyAlignment="1">
      <alignment vertical="center" wrapText="1"/>
    </xf>
    <xf numFmtId="166" fontId="21" fillId="2" borderId="1" xfId="0" applyNumberFormat="1" applyFont="1" applyFill="1" applyBorder="1" applyAlignment="1">
      <alignment vertical="center" wrapText="1"/>
    </xf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7" fontId="21" fillId="2" borderId="1" xfId="0" applyNumberFormat="1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145676</xdr:colOff>
      <xdr:row>66</xdr:row>
      <xdr:rowOff>4565</xdr:rowOff>
    </xdr:from>
    <xdr:to>
      <xdr:col>7</xdr:col>
      <xdr:colOff>918883</xdr:colOff>
      <xdr:row>111</xdr:row>
      <xdr:rowOff>149449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602072-2B91-8E99-08B9-D3A8327CE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4970" y="11445771"/>
          <a:ext cx="6376148" cy="7202685"/>
        </a:xfrm>
        <a:prstGeom prst="rect">
          <a:avLst/>
        </a:prstGeom>
      </xdr:spPr>
    </xdr:pic>
    <xdr:clientData/>
  </xdr:twoCellAnchor>
  <xdr:twoCellAnchor editAs="oneCell">
    <xdr:from>
      <xdr:col>1</xdr:col>
      <xdr:colOff>179293</xdr:colOff>
      <xdr:row>25</xdr:row>
      <xdr:rowOff>33619</xdr:rowOff>
    </xdr:from>
    <xdr:to>
      <xdr:col>7</xdr:col>
      <xdr:colOff>948913</xdr:colOff>
      <xdr:row>66</xdr:row>
      <xdr:rowOff>33888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366583-7453-F440-F127-0AE3F21A0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8587" y="4964207"/>
          <a:ext cx="6364941" cy="6493743"/>
        </a:xfrm>
        <a:prstGeom prst="rect">
          <a:avLst/>
        </a:prstGeom>
      </xdr:spPr>
    </xdr:pic>
    <xdr:clientData/>
  </xdr:twoCellAnchor>
  <xdr:twoCellAnchor editAs="oneCell">
    <xdr:from>
      <xdr:col>11</xdr:col>
      <xdr:colOff>381671</xdr:colOff>
      <xdr:row>25</xdr:row>
      <xdr:rowOff>50201</xdr:rowOff>
    </xdr:from>
    <xdr:to>
      <xdr:col>22</xdr:col>
      <xdr:colOff>1718421</xdr:colOff>
      <xdr:row>83</xdr:row>
      <xdr:rowOff>109932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C602A56-C4F1-9579-53C9-B2CBB279F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886936" y="4790289"/>
          <a:ext cx="5996716" cy="91884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4"/>
  <sheetViews>
    <sheetView showGridLines="0" tabSelected="1" zoomScale="85" zoomScaleNormal="85" workbookViewId="0">
      <selection activeCell="X4" sqref="X4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3" width="12.5703125" style="1" bestFit="1" customWidth="1"/>
    <col min="14" max="14" width="14.85546875" style="1" customWidth="1"/>
    <col min="15" max="15" width="5.57031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1.5703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2" t="s">
        <v>67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7" t="s">
        <v>10</v>
      </c>
      <c r="C3" s="50"/>
      <c r="D3" s="86" t="s">
        <v>2</v>
      </c>
      <c r="E3" s="53"/>
      <c r="F3" s="157" t="s">
        <v>0</v>
      </c>
      <c r="G3" s="158"/>
      <c r="H3" s="158"/>
      <c r="I3" s="159"/>
      <c r="J3" s="54"/>
      <c r="K3" s="160" t="s">
        <v>1</v>
      </c>
      <c r="L3" s="160"/>
      <c r="M3" s="161"/>
      <c r="N3" s="161"/>
      <c r="O3" s="161"/>
      <c r="P3" s="161"/>
      <c r="Q3" s="55"/>
      <c r="R3" s="52"/>
      <c r="S3" s="52"/>
      <c r="T3" s="52"/>
      <c r="U3" s="52"/>
      <c r="V3" s="52"/>
      <c r="W3" s="51"/>
    </row>
    <row r="4" spans="2:25" ht="15">
      <c r="B4" s="93"/>
      <c r="C4" s="94"/>
      <c r="D4" s="95" t="s">
        <v>68</v>
      </c>
      <c r="E4" s="54"/>
      <c r="F4" s="96"/>
      <c r="G4" s="93"/>
      <c r="H4" s="93"/>
      <c r="I4" s="93"/>
      <c r="J4" s="54"/>
      <c r="K4" s="96"/>
      <c r="L4" s="96"/>
      <c r="M4" s="93"/>
      <c r="N4" s="93"/>
      <c r="O4" s="93"/>
      <c r="P4" s="93"/>
      <c r="Q4" s="55"/>
      <c r="R4" s="52"/>
      <c r="S4" s="52"/>
      <c r="T4" s="52"/>
      <c r="U4" s="52"/>
      <c r="V4" s="52"/>
      <c r="W4" s="51"/>
    </row>
    <row r="5" spans="2:25" ht="15">
      <c r="B5" s="93"/>
      <c r="C5" s="94"/>
      <c r="D5" s="92" t="s">
        <v>33</v>
      </c>
      <c r="E5" s="54"/>
      <c r="F5" s="96"/>
      <c r="G5" s="93"/>
      <c r="H5" s="93"/>
      <c r="I5" s="93"/>
      <c r="J5" s="54"/>
      <c r="K5" s="96"/>
      <c r="L5" s="96"/>
      <c r="M5" s="93"/>
      <c r="N5" s="93"/>
      <c r="O5" s="93"/>
      <c r="P5" s="93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7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7" t="s">
        <v>9</v>
      </c>
      <c r="S6" s="147"/>
      <c r="T6" s="147"/>
      <c r="U6" s="147"/>
      <c r="V6" s="147"/>
      <c r="W6" s="64"/>
    </row>
    <row r="7" spans="2:25" ht="15">
      <c r="B7" s="98" t="s">
        <v>55</v>
      </c>
      <c r="C7" s="50"/>
      <c r="D7" s="141" t="s">
        <v>40</v>
      </c>
      <c r="E7" s="66"/>
      <c r="F7" s="68">
        <v>48</v>
      </c>
      <c r="G7" s="69" t="s">
        <v>51</v>
      </c>
      <c r="H7" s="70">
        <v>4800</v>
      </c>
      <c r="I7" s="70">
        <f t="shared" ref="I7:I17" si="0">+F7*H7</f>
        <v>230400</v>
      </c>
      <c r="J7" s="67"/>
      <c r="K7" s="68">
        <v>48</v>
      </c>
      <c r="L7" s="69" t="s">
        <v>51</v>
      </c>
      <c r="M7" s="70">
        <v>4800</v>
      </c>
      <c r="N7" s="70">
        <f t="shared" ref="N7:N17" si="1">+K7*M7</f>
        <v>230400</v>
      </c>
      <c r="O7" s="72">
        <v>0</v>
      </c>
      <c r="P7" s="70">
        <f t="shared" ref="P7:P18" si="2">+(-N7*O7)+N7</f>
        <v>230400</v>
      </c>
      <c r="Q7" s="71"/>
      <c r="R7" s="150" t="s">
        <v>72</v>
      </c>
      <c r="S7" s="151"/>
      <c r="T7" s="151"/>
      <c r="U7" s="151"/>
      <c r="V7" s="151"/>
      <c r="W7" s="152"/>
    </row>
    <row r="8" spans="2:25" ht="15">
      <c r="B8" s="98" t="s">
        <v>56</v>
      </c>
      <c r="C8" s="50"/>
      <c r="D8" s="141" t="s">
        <v>41</v>
      </c>
      <c r="E8" s="66"/>
      <c r="F8" s="68">
        <v>48</v>
      </c>
      <c r="G8" s="69" t="s">
        <v>51</v>
      </c>
      <c r="H8" s="70">
        <v>10800</v>
      </c>
      <c r="I8" s="70">
        <f t="shared" si="0"/>
        <v>518400</v>
      </c>
      <c r="J8" s="67"/>
      <c r="K8" s="68">
        <v>48</v>
      </c>
      <c r="L8" s="69" t="s">
        <v>51</v>
      </c>
      <c r="M8" s="70">
        <v>10800</v>
      </c>
      <c r="N8" s="70">
        <f t="shared" si="1"/>
        <v>518400</v>
      </c>
      <c r="O8" s="72">
        <v>0.2</v>
      </c>
      <c r="P8" s="143">
        <f t="shared" si="2"/>
        <v>414720</v>
      </c>
      <c r="Q8" s="71"/>
      <c r="R8" s="150" t="s">
        <v>72</v>
      </c>
      <c r="S8" s="151"/>
      <c r="T8" s="151"/>
      <c r="U8" s="151"/>
      <c r="V8" s="151"/>
      <c r="W8" s="152"/>
    </row>
    <row r="9" spans="2:25" ht="29.25" customHeight="1">
      <c r="B9" s="98" t="s">
        <v>57</v>
      </c>
      <c r="C9" s="50"/>
      <c r="D9" s="134" t="s">
        <v>42</v>
      </c>
      <c r="E9" s="66"/>
      <c r="F9" s="68">
        <v>48</v>
      </c>
      <c r="G9" s="69" t="s">
        <v>51</v>
      </c>
      <c r="H9" s="70">
        <v>39000</v>
      </c>
      <c r="I9" s="70">
        <f t="shared" si="0"/>
        <v>1872000</v>
      </c>
      <c r="J9" s="67"/>
      <c r="K9" s="68">
        <v>48</v>
      </c>
      <c r="L9" s="69" t="s">
        <v>51</v>
      </c>
      <c r="M9" s="143">
        <v>29800</v>
      </c>
      <c r="N9" s="143">
        <f t="shared" si="1"/>
        <v>1430400</v>
      </c>
      <c r="O9" s="72">
        <v>0.2</v>
      </c>
      <c r="P9" s="143">
        <f t="shared" si="2"/>
        <v>1144320</v>
      </c>
      <c r="Q9" s="71"/>
      <c r="R9" s="150" t="s">
        <v>72</v>
      </c>
      <c r="S9" s="151"/>
      <c r="T9" s="151"/>
      <c r="U9" s="151"/>
      <c r="V9" s="151"/>
      <c r="W9" s="152"/>
    </row>
    <row r="10" spans="2:25" ht="15">
      <c r="B10" s="98" t="s">
        <v>58</v>
      </c>
      <c r="C10" s="50"/>
      <c r="D10" s="134" t="s">
        <v>43</v>
      </c>
      <c r="E10" s="66"/>
      <c r="F10" s="68">
        <v>4.8</v>
      </c>
      <c r="G10" s="69" t="s">
        <v>51</v>
      </c>
      <c r="H10" s="142">
        <v>39000</v>
      </c>
      <c r="I10" s="70">
        <f t="shared" si="0"/>
        <v>187200</v>
      </c>
      <c r="J10" s="67"/>
      <c r="K10" s="144">
        <v>2.4</v>
      </c>
      <c r="L10" s="145" t="s">
        <v>51</v>
      </c>
      <c r="M10" s="146">
        <v>39000</v>
      </c>
      <c r="N10" s="143">
        <f t="shared" si="1"/>
        <v>93600</v>
      </c>
      <c r="O10" s="72">
        <v>0.2</v>
      </c>
      <c r="P10" s="143">
        <f t="shared" si="2"/>
        <v>74880</v>
      </c>
      <c r="Q10" s="71"/>
      <c r="R10" s="150" t="s">
        <v>69</v>
      </c>
      <c r="S10" s="151"/>
      <c r="T10" s="151"/>
      <c r="U10" s="151"/>
      <c r="V10" s="151"/>
      <c r="W10" s="152"/>
    </row>
    <row r="11" spans="2:25" ht="15">
      <c r="B11" s="98" t="s">
        <v>59</v>
      </c>
      <c r="C11" s="50"/>
      <c r="D11" s="134" t="s">
        <v>44</v>
      </c>
      <c r="E11" s="66"/>
      <c r="F11" s="68">
        <v>48</v>
      </c>
      <c r="G11" s="69" t="s">
        <v>51</v>
      </c>
      <c r="H11" s="70">
        <v>27800</v>
      </c>
      <c r="I11" s="70">
        <f t="shared" si="0"/>
        <v>1334400</v>
      </c>
      <c r="J11" s="67"/>
      <c r="K11" s="68">
        <v>48</v>
      </c>
      <c r="L11" s="69" t="s">
        <v>51</v>
      </c>
      <c r="M11" s="70">
        <v>27800</v>
      </c>
      <c r="N11" s="70">
        <f t="shared" si="1"/>
        <v>1334400</v>
      </c>
      <c r="O11" s="72">
        <v>0</v>
      </c>
      <c r="P11" s="70">
        <f t="shared" si="2"/>
        <v>1334400</v>
      </c>
      <c r="Q11" s="71"/>
      <c r="R11" s="150" t="s">
        <v>72</v>
      </c>
      <c r="S11" s="151"/>
      <c r="T11" s="151"/>
      <c r="U11" s="151"/>
      <c r="V11" s="151"/>
      <c r="W11" s="152"/>
    </row>
    <row r="12" spans="2:25" ht="17.25" customHeight="1">
      <c r="B12" s="98" t="s">
        <v>60</v>
      </c>
      <c r="C12" s="50"/>
      <c r="D12" s="134" t="s">
        <v>45</v>
      </c>
      <c r="E12" s="66"/>
      <c r="F12" s="68">
        <v>48</v>
      </c>
      <c r="G12" s="69" t="s">
        <v>51</v>
      </c>
      <c r="H12" s="70">
        <v>16600</v>
      </c>
      <c r="I12" s="70">
        <f t="shared" si="0"/>
        <v>796800</v>
      </c>
      <c r="J12" s="67"/>
      <c r="K12" s="144">
        <v>0</v>
      </c>
      <c r="L12" s="145" t="s">
        <v>51</v>
      </c>
      <c r="M12" s="143">
        <v>16600</v>
      </c>
      <c r="N12" s="143">
        <f t="shared" si="1"/>
        <v>0</v>
      </c>
      <c r="O12" s="72">
        <v>0</v>
      </c>
      <c r="P12" s="143">
        <f t="shared" si="2"/>
        <v>0</v>
      </c>
      <c r="Q12" s="71"/>
      <c r="R12" s="150" t="s">
        <v>70</v>
      </c>
      <c r="S12" s="151"/>
      <c r="T12" s="151"/>
      <c r="U12" s="151"/>
      <c r="V12" s="151"/>
      <c r="W12" s="152"/>
    </row>
    <row r="13" spans="2:25" ht="15">
      <c r="B13" s="98" t="s">
        <v>61</v>
      </c>
      <c r="C13" s="50"/>
      <c r="D13" s="134" t="s">
        <v>46</v>
      </c>
      <c r="E13" s="66"/>
      <c r="F13" s="68">
        <v>48</v>
      </c>
      <c r="G13" s="69" t="s">
        <v>51</v>
      </c>
      <c r="H13" s="70">
        <v>3800</v>
      </c>
      <c r="I13" s="70">
        <f t="shared" si="0"/>
        <v>182400</v>
      </c>
      <c r="J13" s="67"/>
      <c r="K13" s="68">
        <v>48</v>
      </c>
      <c r="L13" s="69" t="s">
        <v>51</v>
      </c>
      <c r="M13" s="70">
        <v>3800</v>
      </c>
      <c r="N13" s="70">
        <f t="shared" si="1"/>
        <v>182400</v>
      </c>
      <c r="O13" s="72">
        <v>0.2</v>
      </c>
      <c r="P13" s="143">
        <f t="shared" si="2"/>
        <v>145920</v>
      </c>
      <c r="Q13" s="71"/>
      <c r="R13" s="150" t="s">
        <v>72</v>
      </c>
      <c r="S13" s="151"/>
      <c r="T13" s="151"/>
      <c r="U13" s="151"/>
      <c r="V13" s="151"/>
      <c r="W13" s="152"/>
    </row>
    <row r="14" spans="2:25" ht="15">
      <c r="B14" s="98" t="s">
        <v>62</v>
      </c>
      <c r="C14" s="50"/>
      <c r="D14" s="134" t="s">
        <v>47</v>
      </c>
      <c r="E14" s="66"/>
      <c r="F14" s="68">
        <v>1</v>
      </c>
      <c r="G14" s="69" t="s">
        <v>52</v>
      </c>
      <c r="H14" s="70">
        <v>68000</v>
      </c>
      <c r="I14" s="70">
        <f t="shared" si="0"/>
        <v>68000</v>
      </c>
      <c r="J14" s="67"/>
      <c r="K14" s="68">
        <v>1</v>
      </c>
      <c r="L14" s="69" t="s">
        <v>52</v>
      </c>
      <c r="M14" s="70">
        <v>68000</v>
      </c>
      <c r="N14" s="70">
        <f t="shared" si="1"/>
        <v>68000</v>
      </c>
      <c r="O14" s="72">
        <v>0.2</v>
      </c>
      <c r="P14" s="143">
        <f t="shared" si="2"/>
        <v>54400</v>
      </c>
      <c r="Q14" s="71"/>
      <c r="R14" s="150" t="s">
        <v>72</v>
      </c>
      <c r="S14" s="151"/>
      <c r="T14" s="151"/>
      <c r="U14" s="151"/>
      <c r="V14" s="151"/>
      <c r="W14" s="152"/>
    </row>
    <row r="15" spans="2:25" ht="15">
      <c r="B15" s="98" t="s">
        <v>63</v>
      </c>
      <c r="C15" s="50"/>
      <c r="D15" s="134" t="s">
        <v>48</v>
      </c>
      <c r="E15" s="66"/>
      <c r="F15" s="68">
        <v>58</v>
      </c>
      <c r="G15" s="69" t="s">
        <v>53</v>
      </c>
      <c r="H15" s="70">
        <v>4900</v>
      </c>
      <c r="I15" s="70">
        <f t="shared" si="0"/>
        <v>284200</v>
      </c>
      <c r="J15" s="67"/>
      <c r="K15" s="144">
        <v>0</v>
      </c>
      <c r="L15" s="145" t="s">
        <v>53</v>
      </c>
      <c r="M15" s="143">
        <v>4900</v>
      </c>
      <c r="N15" s="143">
        <f t="shared" si="1"/>
        <v>0</v>
      </c>
      <c r="O15" s="72">
        <v>0</v>
      </c>
      <c r="P15" s="143">
        <f t="shared" si="2"/>
        <v>0</v>
      </c>
      <c r="Q15" s="71"/>
      <c r="R15" s="150" t="s">
        <v>71</v>
      </c>
      <c r="S15" s="151"/>
      <c r="T15" s="151"/>
      <c r="U15" s="151"/>
      <c r="V15" s="151"/>
      <c r="W15" s="152"/>
      <c r="Y15" s="1" t="str">
        <f>LOWER(D15)</f>
        <v>opcional incluye, lijado a mano, vitrificado e instalación</v>
      </c>
    </row>
    <row r="16" spans="2:25" ht="15" customHeight="1">
      <c r="B16" s="98" t="s">
        <v>64</v>
      </c>
      <c r="C16" s="50"/>
      <c r="D16" s="134" t="s">
        <v>49</v>
      </c>
      <c r="E16" s="66"/>
      <c r="F16" s="68">
        <v>1</v>
      </c>
      <c r="G16" s="69" t="s">
        <v>52</v>
      </c>
      <c r="H16" s="70">
        <v>59000</v>
      </c>
      <c r="I16" s="70">
        <f t="shared" si="0"/>
        <v>59000</v>
      </c>
      <c r="J16" s="67"/>
      <c r="K16" s="68">
        <v>1</v>
      </c>
      <c r="L16" s="69" t="s">
        <v>52</v>
      </c>
      <c r="M16" s="70">
        <v>59000</v>
      </c>
      <c r="N16" s="70">
        <f t="shared" si="1"/>
        <v>59000</v>
      </c>
      <c r="O16" s="72">
        <v>0</v>
      </c>
      <c r="P16" s="70">
        <f t="shared" si="2"/>
        <v>59000</v>
      </c>
      <c r="Q16" s="71"/>
      <c r="R16" s="150" t="s">
        <v>72</v>
      </c>
      <c r="S16" s="151"/>
      <c r="T16" s="151"/>
      <c r="U16" s="151"/>
      <c r="V16" s="151"/>
      <c r="W16" s="152"/>
    </row>
    <row r="17" spans="2:23" ht="15">
      <c r="B17" s="98" t="s">
        <v>65</v>
      </c>
      <c r="C17" s="50"/>
      <c r="D17" s="134" t="s">
        <v>50</v>
      </c>
      <c r="E17" s="66"/>
      <c r="F17" s="68">
        <v>1</v>
      </c>
      <c r="G17" s="69" t="s">
        <v>52</v>
      </c>
      <c r="H17" s="70">
        <v>16000</v>
      </c>
      <c r="I17" s="70">
        <f t="shared" si="0"/>
        <v>16000</v>
      </c>
      <c r="J17" s="67"/>
      <c r="K17" s="68">
        <v>1</v>
      </c>
      <c r="L17" s="69" t="s">
        <v>52</v>
      </c>
      <c r="M17" s="70">
        <v>16000</v>
      </c>
      <c r="N17" s="70">
        <f t="shared" si="1"/>
        <v>16000</v>
      </c>
      <c r="O17" s="72">
        <v>0</v>
      </c>
      <c r="P17" s="70">
        <f t="shared" si="2"/>
        <v>16000</v>
      </c>
      <c r="Q17" s="71"/>
      <c r="R17" s="150" t="s">
        <v>72</v>
      </c>
      <c r="S17" s="151"/>
      <c r="T17" s="151"/>
      <c r="U17" s="151"/>
      <c r="V17" s="151"/>
      <c r="W17" s="152"/>
    </row>
    <row r="18" spans="2:23" ht="15">
      <c r="B18" s="98" t="s">
        <v>66</v>
      </c>
      <c r="C18" s="50"/>
      <c r="D18" s="134" t="s">
        <v>54</v>
      </c>
      <c r="E18" s="66"/>
      <c r="F18" s="68">
        <v>1</v>
      </c>
      <c r="G18" s="69" t="s">
        <v>52</v>
      </c>
      <c r="H18" s="70">
        <v>16800</v>
      </c>
      <c r="I18" s="70">
        <f>-F18*H18</f>
        <v>-16800</v>
      </c>
      <c r="J18" s="67"/>
      <c r="K18" s="68">
        <v>1</v>
      </c>
      <c r="L18" s="69" t="s">
        <v>52</v>
      </c>
      <c r="M18" s="70">
        <v>16800</v>
      </c>
      <c r="N18" s="70">
        <f>-K18*M18</f>
        <v>-16800</v>
      </c>
      <c r="O18" s="72">
        <v>0</v>
      </c>
      <c r="P18" s="70">
        <f t="shared" si="2"/>
        <v>-16800</v>
      </c>
      <c r="Q18" s="71"/>
      <c r="R18" s="150" t="s">
        <v>72</v>
      </c>
      <c r="S18" s="151"/>
      <c r="T18" s="151"/>
      <c r="U18" s="151"/>
      <c r="V18" s="151"/>
      <c r="W18" s="152"/>
    </row>
    <row r="19" spans="2:23" ht="14.25"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</row>
    <row r="20" spans="2:23" ht="15">
      <c r="B20" s="73"/>
      <c r="C20" s="50"/>
      <c r="D20" s="99"/>
      <c r="E20" s="88"/>
      <c r="F20" s="148" t="s">
        <v>38</v>
      </c>
      <c r="G20" s="149"/>
      <c r="H20" s="149"/>
      <c r="I20" s="100">
        <f>SUM(I7:I18)</f>
        <v>5532000</v>
      </c>
      <c r="J20" s="67"/>
      <c r="K20" s="148" t="s">
        <v>11</v>
      </c>
      <c r="L20" s="149"/>
      <c r="M20" s="149"/>
      <c r="N20" s="149"/>
      <c r="O20" s="149"/>
      <c r="P20" s="101">
        <f>SUM(P6:P18)</f>
        <v>3457240</v>
      </c>
      <c r="Q20" s="74"/>
      <c r="R20" s="75"/>
      <c r="S20" s="75"/>
      <c r="T20" s="75"/>
      <c r="U20" s="75"/>
      <c r="V20" s="75"/>
      <c r="W20" s="76"/>
    </row>
    <row r="21" spans="2:23" ht="15">
      <c r="B21" s="73"/>
      <c r="C21" s="50"/>
      <c r="D21" s="102"/>
      <c r="E21" s="102"/>
      <c r="F21" s="162" t="s">
        <v>12</v>
      </c>
      <c r="G21" s="163"/>
      <c r="H21" s="163"/>
      <c r="I21" s="103">
        <f>SUM(I20:I20)</f>
        <v>5532000</v>
      </c>
      <c r="J21" s="67"/>
      <c r="K21" s="162" t="s">
        <v>12</v>
      </c>
      <c r="L21" s="163"/>
      <c r="M21" s="163"/>
      <c r="N21" s="163"/>
      <c r="O21" s="163"/>
      <c r="P21" s="104">
        <f>SUM(P20:P20)</f>
        <v>3457240</v>
      </c>
      <c r="Q21" s="77"/>
      <c r="R21" s="78"/>
      <c r="S21" s="78"/>
      <c r="T21" s="78"/>
      <c r="U21" s="78"/>
      <c r="V21" s="78"/>
      <c r="W21" s="79"/>
    </row>
    <row r="22" spans="2:23" ht="15">
      <c r="B22" s="73"/>
      <c r="C22" s="50"/>
      <c r="D22" s="102"/>
      <c r="E22" s="105"/>
      <c r="F22" s="91"/>
      <c r="G22" s="164" t="s">
        <v>34</v>
      </c>
      <c r="H22" s="164"/>
      <c r="I22" s="106">
        <f>I21*19%</f>
        <v>1051080</v>
      </c>
      <c r="J22" s="80"/>
      <c r="K22" s="165" t="s">
        <v>35</v>
      </c>
      <c r="L22" s="164"/>
      <c r="M22" s="164"/>
      <c r="N22" s="164"/>
      <c r="O22" s="164"/>
      <c r="P22" s="107"/>
      <c r="Q22" s="77"/>
      <c r="R22" s="78"/>
      <c r="S22" s="78"/>
      <c r="T22" s="78"/>
      <c r="U22" s="78"/>
      <c r="V22" s="78"/>
      <c r="W22" s="79"/>
    </row>
    <row r="23" spans="2:23" ht="15">
      <c r="B23" s="73"/>
      <c r="C23" s="50"/>
      <c r="D23" s="50"/>
      <c r="E23" s="108"/>
      <c r="F23" s="90"/>
      <c r="G23" s="155" t="s">
        <v>36</v>
      </c>
      <c r="H23" s="155"/>
      <c r="I23" s="109">
        <f>+I21+I22</f>
        <v>6583080</v>
      </c>
      <c r="J23" s="67"/>
      <c r="K23" s="156" t="s">
        <v>13</v>
      </c>
      <c r="L23" s="155"/>
      <c r="M23" s="155"/>
      <c r="N23" s="155"/>
      <c r="O23" s="155"/>
      <c r="P23" s="111">
        <f>SUM(P21:P22)</f>
        <v>3457240</v>
      </c>
      <c r="Q23" s="81"/>
      <c r="R23" s="78"/>
      <c r="S23" s="78"/>
      <c r="T23" s="78"/>
      <c r="U23" s="78"/>
      <c r="V23" s="78"/>
      <c r="W23" s="79"/>
    </row>
    <row r="24" spans="2:23" ht="15">
      <c r="B24" s="73"/>
      <c r="C24" s="50"/>
      <c r="D24" s="102"/>
      <c r="E24" s="89"/>
      <c r="F24" s="153"/>
      <c r="G24" s="154"/>
      <c r="H24" s="154"/>
      <c r="I24" s="110"/>
      <c r="J24" s="67"/>
      <c r="K24" s="153"/>
      <c r="L24" s="154"/>
      <c r="M24" s="154"/>
      <c r="N24" s="154"/>
      <c r="O24" s="154"/>
      <c r="P24" s="82"/>
      <c r="Q24" s="82"/>
      <c r="R24" s="82"/>
      <c r="S24" s="82"/>
      <c r="T24" s="83"/>
      <c r="U24" s="83"/>
      <c r="V24" s="83"/>
      <c r="W24" s="84"/>
    </row>
    <row r="27" spans="2:23" ht="15" customHeight="1"/>
    <row r="34" ht="13.9" customHeight="1"/>
  </sheetData>
  <mergeCells count="25">
    <mergeCell ref="F24:H24"/>
    <mergeCell ref="K24:O24"/>
    <mergeCell ref="G23:H23"/>
    <mergeCell ref="K23:O23"/>
    <mergeCell ref="F3:I3"/>
    <mergeCell ref="K3:P3"/>
    <mergeCell ref="F21:H21"/>
    <mergeCell ref="K21:O21"/>
    <mergeCell ref="G22:H22"/>
    <mergeCell ref="K22:O22"/>
    <mergeCell ref="R6:V6"/>
    <mergeCell ref="K20:O20"/>
    <mergeCell ref="R7:W7"/>
    <mergeCell ref="F20:H20"/>
    <mergeCell ref="R8:W8"/>
    <mergeCell ref="R9:W9"/>
    <mergeCell ref="R10:W10"/>
    <mergeCell ref="R11:W11"/>
    <mergeCell ref="R12:W12"/>
    <mergeCell ref="R13:W13"/>
    <mergeCell ref="R14:W14"/>
    <mergeCell ref="R15:W15"/>
    <mergeCell ref="R16:W16"/>
    <mergeCell ref="R17:W17"/>
    <mergeCell ref="R18:W18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J27" sqref="J27:L29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16" customWidth="1"/>
    <col min="6" max="6" width="14.85546875" style="116" customWidth="1"/>
    <col min="7" max="7" width="6" style="2" customWidth="1"/>
    <col min="8" max="8" width="12.7109375" style="116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4.5703125" style="44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5"/>
    </row>
    <row r="3" spans="1:15">
      <c r="C3" s="85"/>
    </row>
    <row r="4" spans="1:15">
      <c r="B4" s="9" t="s">
        <v>26</v>
      </c>
      <c r="C4" s="9" t="s">
        <v>25</v>
      </c>
      <c r="D4" s="166" t="s">
        <v>14</v>
      </c>
      <c r="E4" s="166"/>
      <c r="F4" s="166"/>
      <c r="G4" s="166" t="s">
        <v>15</v>
      </c>
      <c r="H4" s="166"/>
      <c r="I4" s="166"/>
      <c r="J4" s="166"/>
      <c r="K4" s="166"/>
      <c r="L4" s="166"/>
    </row>
    <row r="5" spans="1:15">
      <c r="B5" s="5"/>
      <c r="C5" s="113"/>
      <c r="D5" s="10" t="s">
        <v>16</v>
      </c>
      <c r="E5" s="117" t="s">
        <v>18</v>
      </c>
      <c r="F5" s="137" t="s">
        <v>18</v>
      </c>
      <c r="G5" s="14" t="s">
        <v>16</v>
      </c>
      <c r="H5" s="117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4"/>
      <c r="D6" s="12"/>
      <c r="E6" s="118" t="s">
        <v>17</v>
      </c>
      <c r="F6" s="138" t="s">
        <v>22</v>
      </c>
      <c r="G6" s="15"/>
      <c r="H6" s="118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27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27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1" customFormat="1" ht="15">
      <c r="A9" s="122"/>
      <c r="B9" s="123"/>
      <c r="C9" s="124"/>
      <c r="D9" s="125"/>
      <c r="E9" s="126"/>
      <c r="F9" s="127">
        <f t="shared" si="0"/>
        <v>0</v>
      </c>
      <c r="G9" s="125"/>
      <c r="H9" s="31"/>
      <c r="I9" s="126">
        <f t="shared" si="1"/>
        <v>0</v>
      </c>
      <c r="J9" s="128">
        <v>0</v>
      </c>
      <c r="K9" s="129">
        <f t="shared" si="2"/>
        <v>0</v>
      </c>
      <c r="L9" s="130"/>
      <c r="O9" s="132"/>
    </row>
    <row r="10" spans="1:15" s="131" customFormat="1" ht="15">
      <c r="A10" s="122"/>
      <c r="B10" s="123"/>
      <c r="C10" s="133"/>
      <c r="D10" s="125"/>
      <c r="E10" s="126"/>
      <c r="F10" s="127">
        <f t="shared" si="0"/>
        <v>0</v>
      </c>
      <c r="G10" s="125"/>
      <c r="H10" s="31"/>
      <c r="I10" s="126">
        <f t="shared" si="1"/>
        <v>0</v>
      </c>
      <c r="J10" s="128">
        <v>0</v>
      </c>
      <c r="K10" s="129">
        <f t="shared" si="2"/>
        <v>0</v>
      </c>
      <c r="L10" s="130"/>
      <c r="O10" s="132"/>
    </row>
    <row r="11" spans="1:15" s="131" customFormat="1" ht="15">
      <c r="A11" s="122"/>
      <c r="B11" s="123"/>
      <c r="C11" s="133"/>
      <c r="D11" s="125"/>
      <c r="E11" s="126"/>
      <c r="F11" s="127">
        <f t="shared" si="0"/>
        <v>0</v>
      </c>
      <c r="G11" s="125"/>
      <c r="H11" s="31"/>
      <c r="I11" s="126">
        <f t="shared" si="1"/>
        <v>0</v>
      </c>
      <c r="J11" s="128">
        <v>0</v>
      </c>
      <c r="K11" s="129">
        <f t="shared" si="2"/>
        <v>0</v>
      </c>
      <c r="L11" s="130"/>
      <c r="O11" s="132"/>
    </row>
    <row r="12" spans="1:15" s="131" customFormat="1">
      <c r="A12" s="122"/>
      <c r="B12" s="123"/>
      <c r="C12" s="133"/>
      <c r="D12" s="125"/>
      <c r="E12" s="126"/>
      <c r="F12" s="127">
        <f t="shared" si="0"/>
        <v>0</v>
      </c>
      <c r="G12" s="125"/>
      <c r="H12" s="31"/>
      <c r="I12" s="126">
        <f t="shared" si="1"/>
        <v>0</v>
      </c>
      <c r="J12" s="128">
        <v>0</v>
      </c>
      <c r="K12" s="129">
        <f t="shared" si="2"/>
        <v>0</v>
      </c>
      <c r="L12" s="130"/>
    </row>
    <row r="13" spans="1:15" s="131" customFormat="1" ht="15">
      <c r="A13" s="122"/>
      <c r="B13" s="123"/>
      <c r="C13" s="133"/>
      <c r="D13" s="125"/>
      <c r="E13" s="126"/>
      <c r="F13" s="127">
        <f t="shared" ref="F13:F22" si="3">E13*D13</f>
        <v>0</v>
      </c>
      <c r="G13" s="125"/>
      <c r="H13" s="31"/>
      <c r="I13" s="126">
        <f t="shared" si="1"/>
        <v>0</v>
      </c>
      <c r="J13" s="128">
        <v>0</v>
      </c>
      <c r="K13" s="129">
        <f t="shared" si="2"/>
        <v>0</v>
      </c>
      <c r="L13" s="130"/>
      <c r="O13" s="132"/>
    </row>
    <row r="14" spans="1:15" s="131" customFormat="1" ht="15">
      <c r="A14" s="122"/>
      <c r="B14" s="123"/>
      <c r="C14" s="133"/>
      <c r="D14" s="125"/>
      <c r="E14" s="126"/>
      <c r="F14" s="127">
        <f t="shared" si="3"/>
        <v>0</v>
      </c>
      <c r="G14" s="125"/>
      <c r="H14" s="31"/>
      <c r="I14" s="126">
        <f t="shared" si="1"/>
        <v>0</v>
      </c>
      <c r="J14" s="128">
        <v>0</v>
      </c>
      <c r="K14" s="129">
        <f t="shared" si="2"/>
        <v>0</v>
      </c>
      <c r="L14" s="130"/>
      <c r="O14" s="132"/>
    </row>
    <row r="15" spans="1:15" ht="15">
      <c r="A15" s="4"/>
      <c r="B15" s="30"/>
      <c r="C15" s="121"/>
      <c r="D15" s="29"/>
      <c r="E15" s="32"/>
      <c r="F15" s="115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0"/>
      <c r="O15" s="38"/>
    </row>
    <row r="16" spans="1:15" ht="15">
      <c r="A16" s="4"/>
      <c r="B16" s="30"/>
      <c r="C16" s="121"/>
      <c r="D16" s="29"/>
      <c r="E16" s="32"/>
      <c r="F16" s="115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0"/>
      <c r="O16" s="38"/>
    </row>
    <row r="17" spans="1:15" ht="15">
      <c r="A17" s="4"/>
      <c r="B17" s="30"/>
      <c r="C17" s="121"/>
      <c r="D17" s="29"/>
      <c r="E17" s="32"/>
      <c r="F17" s="115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0"/>
      <c r="O17" s="38"/>
    </row>
    <row r="18" spans="1:15" ht="15">
      <c r="A18" s="4"/>
      <c r="B18" s="30"/>
      <c r="C18" s="121"/>
      <c r="D18" s="29"/>
      <c r="E18" s="32"/>
      <c r="F18" s="115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0"/>
      <c r="O18" s="38"/>
    </row>
    <row r="19" spans="1:15" ht="15">
      <c r="A19" s="4"/>
      <c r="B19" s="30"/>
      <c r="C19" s="121"/>
      <c r="D19" s="29"/>
      <c r="E19" s="32"/>
      <c r="F19" s="115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0"/>
      <c r="O19" s="38"/>
    </row>
    <row r="20" spans="1:15" ht="15">
      <c r="A20" s="4"/>
      <c r="B20" s="30"/>
      <c r="C20" s="121"/>
      <c r="D20" s="29"/>
      <c r="E20" s="32"/>
      <c r="F20" s="115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0"/>
      <c r="O20" s="38"/>
    </row>
    <row r="21" spans="1:15" ht="15">
      <c r="A21" s="4"/>
      <c r="B21" s="30"/>
      <c r="C21" s="121"/>
      <c r="D21" s="29"/>
      <c r="E21" s="32"/>
      <c r="F21" s="115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0"/>
      <c r="O21" s="38"/>
    </row>
    <row r="22" spans="1:15" ht="15">
      <c r="A22" s="4"/>
      <c r="B22" s="30"/>
      <c r="C22" s="121"/>
      <c r="D22" s="29"/>
      <c r="E22" s="32"/>
      <c r="F22" s="115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0"/>
      <c r="O22" s="38"/>
    </row>
    <row r="23" spans="1:15">
      <c r="B23" s="17"/>
      <c r="C23" s="20"/>
      <c r="D23" s="21"/>
      <c r="E23" s="119"/>
      <c r="F23" s="139"/>
      <c r="G23" s="22"/>
      <c r="H23" s="119"/>
      <c r="I23" s="20"/>
      <c r="J23" s="20"/>
      <c r="K23" s="21"/>
      <c r="L23" s="40"/>
    </row>
    <row r="24" spans="1:15">
      <c r="B24" s="18"/>
      <c r="C24" s="23"/>
      <c r="D24" s="173" t="s">
        <v>37</v>
      </c>
      <c r="E24" s="173"/>
      <c r="F24" s="112">
        <f>SUM(F7:F22)</f>
        <v>0</v>
      </c>
      <c r="G24" s="34" t="s">
        <v>24</v>
      </c>
      <c r="H24" s="135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0"/>
      <c r="F25" s="140"/>
      <c r="G25" s="6"/>
      <c r="H25" s="120"/>
      <c r="I25" s="26"/>
      <c r="J25" s="27"/>
      <c r="K25" s="28"/>
      <c r="L25" s="42"/>
    </row>
    <row r="26" spans="1:15">
      <c r="G26" s="3"/>
      <c r="H26" s="136"/>
      <c r="I26" s="3"/>
      <c r="J26" s="7"/>
      <c r="K26" s="8"/>
      <c r="L26" s="43"/>
    </row>
    <row r="27" spans="1:15" ht="15">
      <c r="D27" s="167" t="s">
        <v>30</v>
      </c>
      <c r="E27" s="168"/>
      <c r="F27" s="45">
        <f>'Daños Edificio'!I23</f>
        <v>6583080</v>
      </c>
      <c r="J27" s="167" t="s">
        <v>30</v>
      </c>
      <c r="K27" s="168"/>
      <c r="L27" s="45">
        <f>'Daños Edificio'!P23</f>
        <v>3457240</v>
      </c>
    </row>
    <row r="28" spans="1:15" ht="15">
      <c r="D28" s="169" t="s">
        <v>31</v>
      </c>
      <c r="E28" s="170"/>
      <c r="F28" s="46">
        <f>E24</f>
        <v>0</v>
      </c>
      <c r="J28" s="169" t="s">
        <v>31</v>
      </c>
      <c r="K28" s="170"/>
      <c r="L28" s="46">
        <f>K24</f>
        <v>0</v>
      </c>
    </row>
    <row r="29" spans="1:15" ht="15.75">
      <c r="D29" s="171" t="s">
        <v>32</v>
      </c>
      <c r="E29" s="172"/>
      <c r="F29" s="47">
        <f>SUM(F27:F28)</f>
        <v>6583080</v>
      </c>
      <c r="J29" s="171" t="s">
        <v>32</v>
      </c>
      <c r="K29" s="172"/>
      <c r="L29" s="47">
        <f>SUM(L27:L28)</f>
        <v>3457240</v>
      </c>
    </row>
    <row r="225" ht="12.6" customHeight="1"/>
  </sheetData>
  <mergeCells count="9">
    <mergeCell ref="D4:F4"/>
    <mergeCell ref="G4:L4"/>
    <mergeCell ref="J27:K27"/>
    <mergeCell ref="J28:K28"/>
    <mergeCell ref="J29:K29"/>
    <mergeCell ref="D24:E24"/>
    <mergeCell ref="D27:E27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2024-03-20T20:40:11Z</dcterms:modified>
</cp:coreProperties>
</file>