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328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1D16E0E2-124D-4F17-A4B7-6B614092D2F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K16" i="3" l="1"/>
  <c r="K17" i="3"/>
  <c r="K18" i="3"/>
  <c r="K19" i="3"/>
  <c r="K20" i="3"/>
  <c r="K21" i="3"/>
  <c r="K22" i="3"/>
  <c r="I11" i="1"/>
  <c r="N11" i="1"/>
  <c r="P11" i="1" s="1"/>
  <c r="Y15" i="1" l="1"/>
  <c r="I20" i="3"/>
  <c r="I21" i="3"/>
  <c r="F7" i="3" l="1"/>
  <c r="F8" i="3"/>
  <c r="F9" i="3"/>
  <c r="F10" i="3"/>
  <c r="F11" i="3"/>
  <c r="F12" i="3"/>
  <c r="F20" i="3"/>
  <c r="F19" i="3"/>
  <c r="F18" i="3"/>
  <c r="F17" i="3"/>
  <c r="I19" i="3"/>
  <c r="I18" i="3"/>
  <c r="I17" i="3"/>
  <c r="N8" i="1"/>
  <c r="P8" i="1" s="1"/>
  <c r="N9" i="1"/>
  <c r="P9" i="1" s="1"/>
  <c r="N10" i="1"/>
  <c r="P10" i="1" s="1"/>
  <c r="N12" i="1"/>
  <c r="P12" i="1" s="1"/>
  <c r="N13" i="1"/>
  <c r="P13" i="1" s="1"/>
  <c r="I8" i="1"/>
  <c r="I9" i="1"/>
  <c r="I10" i="1"/>
  <c r="I12" i="1"/>
  <c r="I13" i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N7" i="1"/>
  <c r="P7" i="1" s="1"/>
  <c r="I7" i="1"/>
  <c r="F13" i="3"/>
  <c r="F14" i="3"/>
  <c r="F15" i="3"/>
  <c r="F16" i="3"/>
  <c r="F21" i="3"/>
  <c r="F22" i="3"/>
  <c r="I22" i="3"/>
  <c r="I13" i="3"/>
  <c r="K13" i="3" s="1"/>
  <c r="I14" i="3"/>
  <c r="K14" i="3" s="1"/>
  <c r="I15" i="3"/>
  <c r="K15" i="3" s="1"/>
  <c r="I16" i="3"/>
  <c r="I15" i="1" l="1"/>
  <c r="P15" i="1"/>
  <c r="P16" i="1" l="1"/>
  <c r="P17" i="1" s="1"/>
  <c r="I16" i="1"/>
  <c r="I17" i="1" s="1"/>
  <c r="P18" i="1" l="1"/>
  <c r="P19" i="1" s="1"/>
  <c r="L27" i="3" s="1"/>
  <c r="I18" i="1"/>
  <c r="I19" i="1" s="1"/>
  <c r="F24" i="3"/>
  <c r="K24" i="3"/>
  <c r="L28" i="3" l="1"/>
  <c r="L29" i="3" s="1"/>
</calcChain>
</file>

<file path=xl/sharedStrings.xml><?xml version="1.0" encoding="utf-8"?>
<sst xmlns="http://schemas.openxmlformats.org/spreadsheetml/2006/main" count="86" uniqueCount="62">
  <si>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</si>
  <si>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</si>
  <si>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</si>
  <si>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</si>
  <si>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</si>
  <si>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</si>
  <si>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</si>
  <si>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</si>
  <si>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</si>
  <si>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</si>
  <si>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</si>
  <si>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</si>
  <si>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</si>
  <si>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</si>
  <si>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</si>
  <si>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</si>
  <si>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</si>
  <si>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</si>
  <si>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</si>
  <si>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</si>
  <si>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</si>
  <si>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</si>
  <si>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</si>
  <si>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</si>
  <si>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</si>
  <si>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</si>
  <si>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</si>
  <si>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</si>
  <si>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</si>
  <si>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</si>
  <si>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</si>
  <si>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</si>
  <si>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</si>
  <si>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</si>
  <si>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</si>
  <si>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</si>
  <si>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</si>
  <si>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</si>
  <si>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</si>
  <si>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Reparaciones</t>
  </si>
  <si>
    <t>Suministro e instalación de pernos de inyección</t>
  </si>
  <si>
    <t>Suministro y aplicación de poliuretano inyectado</t>
  </si>
  <si>
    <t>Suministro y aplicación de sellos hidráulicos</t>
  </si>
  <si>
    <t>Suministro y aplicación de antihumedad</t>
  </si>
  <si>
    <t>Suministro y aplicación de pintura en muro</t>
  </si>
  <si>
    <t>Sellos cementicio en losa, rampa</t>
  </si>
  <si>
    <t>Aseo y retiro de excedentes</t>
  </si>
  <si>
    <t>un</t>
  </si>
  <si>
    <t>ml</t>
  </si>
  <si>
    <t>gl</t>
  </si>
  <si>
    <t>m2</t>
  </si>
  <si>
    <t>Gastos Generales y Utilidades 24%</t>
  </si>
  <si>
    <t>1.1</t>
  </si>
  <si>
    <t>1.2</t>
  </si>
  <si>
    <t>1.3</t>
  </si>
  <si>
    <t>1.4</t>
  </si>
  <si>
    <t>1.5</t>
  </si>
  <si>
    <t>1.6</t>
  </si>
  <si>
    <t>1.7</t>
  </si>
  <si>
    <t>Eralt Castro San Martin</t>
  </si>
  <si>
    <t>Av. Gertrudis Echeñique N°152, Las Condes</t>
  </si>
  <si>
    <t>Se considera una mejora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</si>
</sst>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4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</cellStyleXfs>
  <cellXfs count="177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0" fontId="13" fillId="2" borderId="0" xfId="0" applyFont="1" applyFill="1" applyAlignment="1">
      <alignment horizontal="center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2" borderId="0" xfId="0" applyNumberFormat="1" applyFont="1" applyFill="1" applyAlignment="1">
      <alignment horizontal="right" vertical="center" wrapText="1"/>
    </xf>
    <xf numFmtId="4" fontId="22" fillId="2" borderId="0" xfId="0" applyNumberFormat="1" applyFont="1" applyFill="1" applyAlignment="1">
      <alignment horizontal="right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0" fontId="15" fillId="2" borderId="0" xfId="0" applyFont="1" applyFill="1" applyAlignment="1">
      <alignment wrapText="1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2" fontId="16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20" fillId="2" borderId="0" xfId="0" applyNumberFormat="1" applyFont="1" applyFill="1" applyAlignment="1">
      <alignment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horizontal="righ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0" fontId="18" fillId="2" borderId="0" xfId="0" applyFont="1" applyFill="1" applyAlignment="1">
      <alignment horizontal="center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166" fontId="18" fillId="3" borderId="0" xfId="0" applyNumberFormat="1" applyFont="1" applyFill="1" applyBorder="1" applyAlignment="1">
      <alignment horizontal="left" vertical="center" wrapText="1"/>
    </xf>
    <xf numFmtId="3" fontId="16" fillId="3" borderId="0" xfId="0" applyNumberFormat="1" applyFont="1" applyFill="1" applyBorder="1" applyAlignment="1">
      <alignment vertical="center" wrapText="1"/>
    </xf>
    <xf numFmtId="0" fontId="20" fillId="3" borderId="0" xfId="0" applyFont="1" applyFill="1" applyBorder="1" applyAlignment="1">
      <alignment horizontal="center" vertical="center" wrapText="1"/>
    </xf>
    <xf numFmtId="2" fontId="16" fillId="3" borderId="0" xfId="0" applyNumberFormat="1" applyFont="1" applyFill="1" applyBorder="1" applyAlignment="1">
      <alignment horizontal="right" vertical="center" wrapText="1"/>
    </xf>
  </cellXfs>
  <cellStyles count="4">
    <cellStyle name="Hipervínculo" xfId="3" builtinId="8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23</xdr:row>
      <xdr:rowOff>0</xdr:rowOff>
    </xdr:from>
    <xdr:to>
      <xdr:col>11</xdr:col>
      <xdr:colOff>263372</xdr:colOff>
      <xdr:row>72</xdr:row>
      <xdr:rowOff>3914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7A5B3411-419B-2B5E-8E7B-E0104EDE06B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79294" y="4222376"/>
          <a:ext cx="8268854" cy="7983064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73</xdr:row>
      <xdr:rowOff>0</xdr:rowOff>
    </xdr:from>
    <xdr:to>
      <xdr:col>11</xdr:col>
      <xdr:colOff>453896</xdr:colOff>
      <xdr:row>87</xdr:row>
      <xdr:rowOff>42456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4D224BB3-1B16-0664-A878-781564BE09A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179294" y="12353365"/>
          <a:ext cx="8440328" cy="2305372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36"/>
  <sheetViews>
    <sheetView showGridLines="0" tabSelected="1" zoomScale="85" zoomScaleNormal="85" workbookViewId="0">
      <selection activeCell="AA11" sqref="AA11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0.42578125" style="48" customWidth="1"/>
    <col min="5" max="5" width="2.7109375" style="1" customWidth="1"/>
    <col min="6" max="6" width="9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8.7109375" style="1" customWidth="1"/>
    <col min="12" max="12" width="8.85546875" style="1" customWidth="1"/>
    <col min="13" max="13" width="12.5703125" style="1" bestFit="1" customWidth="1"/>
    <col min="14" max="14" width="13.85546875" style="1" customWidth="1"/>
    <col min="15" max="15" width="5.140625" style="1" bestFit="1" customWidth="1"/>
    <col min="16" max="16" width="14.5703125" style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50"/>
      <c r="C2" s="50"/>
      <c r="D2" s="94" t="s">
        <v>59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</row>
    <row r="3" spans="2:25" ht="15">
      <c r="B3" s="88" t="s">
        <v>10</v>
      </c>
      <c r="C3" s="50"/>
      <c r="D3" s="87" t="s">
        <v>2</v>
      </c>
      <c r="E3" s="53"/>
      <c r="F3" s="156" t="s">
        <v>0</v>
      </c>
      <c r="G3" s="157"/>
      <c r="H3" s="157"/>
      <c r="I3" s="158"/>
      <c r="J3" s="54"/>
      <c r="K3" s="159" t="s">
        <v>1</v>
      </c>
      <c r="L3" s="159"/>
      <c r="M3" s="160"/>
      <c r="N3" s="160"/>
      <c r="O3" s="160"/>
      <c r="P3" s="160"/>
      <c r="Q3" s="55"/>
      <c r="R3" s="52"/>
      <c r="S3" s="52"/>
      <c r="T3" s="52"/>
      <c r="U3" s="52"/>
      <c r="V3" s="52"/>
      <c r="W3" s="51"/>
    </row>
    <row r="4" spans="2:25" ht="15">
      <c r="B4" s="95"/>
      <c r="C4" s="96"/>
      <c r="D4" s="97" t="s">
        <v>60</v>
      </c>
      <c r="E4" s="54"/>
      <c r="F4" s="98"/>
      <c r="G4" s="95"/>
      <c r="H4" s="95"/>
      <c r="I4" s="95"/>
      <c r="J4" s="54"/>
      <c r="K4" s="98"/>
      <c r="L4" s="98"/>
      <c r="M4" s="95"/>
      <c r="N4" s="95"/>
      <c r="O4" s="95"/>
      <c r="P4" s="95"/>
      <c r="Q4" s="55"/>
      <c r="R4" s="52"/>
      <c r="S4" s="52"/>
      <c r="T4" s="52"/>
      <c r="U4" s="52"/>
      <c r="V4" s="52"/>
      <c r="W4" s="51"/>
    </row>
    <row r="5" spans="2:25" ht="15">
      <c r="B5" s="95"/>
      <c r="C5" s="96"/>
      <c r="D5" s="94" t="s">
        <v>33</v>
      </c>
      <c r="E5" s="54"/>
      <c r="F5" s="98"/>
      <c r="G5" s="95"/>
      <c r="H5" s="95"/>
      <c r="I5" s="95"/>
      <c r="J5" s="54"/>
      <c r="K5" s="98"/>
      <c r="L5" s="98"/>
      <c r="M5" s="95"/>
      <c r="N5" s="95"/>
      <c r="O5" s="95"/>
      <c r="P5" s="95"/>
      <c r="Q5" s="55"/>
      <c r="R5" s="52"/>
      <c r="S5" s="52"/>
      <c r="T5" s="52"/>
      <c r="U5" s="52"/>
      <c r="V5" s="52"/>
      <c r="W5" s="51"/>
    </row>
    <row r="6" spans="2:25" ht="15">
      <c r="B6" s="57">
        <v>1</v>
      </c>
      <c r="C6" s="58"/>
      <c r="D6" s="99" t="s">
        <v>39</v>
      </c>
      <c r="E6" s="59"/>
      <c r="F6" s="60" t="s">
        <v>3</v>
      </c>
      <c r="G6" s="57" t="s">
        <v>4</v>
      </c>
      <c r="H6" s="61" t="s">
        <v>5</v>
      </c>
      <c r="I6" s="62" t="s">
        <v>6</v>
      </c>
      <c r="J6" s="56"/>
      <c r="K6" s="60" t="s">
        <v>3</v>
      </c>
      <c r="L6" s="57" t="s">
        <v>4</v>
      </c>
      <c r="M6" s="61" t="s">
        <v>5</v>
      </c>
      <c r="N6" s="62" t="s">
        <v>6</v>
      </c>
      <c r="O6" s="60" t="s">
        <v>7</v>
      </c>
      <c r="P6" s="65" t="s">
        <v>8</v>
      </c>
      <c r="Q6" s="63"/>
      <c r="R6" s="146" t="s">
        <v>9</v>
      </c>
      <c r="S6" s="146"/>
      <c r="T6" s="146"/>
      <c r="U6" s="146"/>
      <c r="V6" s="146"/>
      <c r="W6" s="64"/>
    </row>
    <row r="7" spans="2:25" ht="15">
      <c r="B7" s="100" t="s">
        <v>52</v>
      </c>
      <c r="C7" s="50"/>
      <c r="D7" s="145" t="s">
        <v>40</v>
      </c>
      <c r="E7" s="66"/>
      <c r="F7" s="68">
        <v>128</v>
      </c>
      <c r="G7" s="69" t="s">
        <v>47</v>
      </c>
      <c r="H7" s="70">
        <v>7292.3680000000004</v>
      </c>
      <c r="I7" s="70">
        <f t="shared" ref="I7:I13" si="0">+F7*H7</f>
        <v>933423.10400000005</v>
      </c>
      <c r="J7" s="67"/>
      <c r="K7" s="68">
        <v>0</v>
      </c>
      <c r="L7" s="69" t="s">
        <v>47</v>
      </c>
      <c r="M7" s="70">
        <v>7292.3680000000004</v>
      </c>
      <c r="N7" s="70">
        <f t="shared" ref="N7:N13" si="1">+K7*M7</f>
        <v>0</v>
      </c>
      <c r="O7" s="72">
        <v>0</v>
      </c>
      <c r="P7" s="70">
        <f t="shared" ref="P7:P13" si="2">+(-N7*O7)+N7</f>
        <v>0</v>
      </c>
      <c r="Q7" s="71"/>
      <c r="R7" s="149" t="s">
        <v>61</v>
      </c>
      <c r="S7" s="150"/>
      <c r="T7" s="150"/>
      <c r="U7" s="150"/>
      <c r="V7" s="150"/>
      <c r="W7" s="151"/>
    </row>
    <row r="8" spans="2:25" ht="15">
      <c r="B8" s="100" t="s">
        <v>53</v>
      </c>
      <c r="C8" s="50"/>
      <c r="D8" s="145" t="s">
        <v>41</v>
      </c>
      <c r="E8" s="66"/>
      <c r="F8" s="68">
        <v>48.5</v>
      </c>
      <c r="G8" s="69" t="s">
        <v>48</v>
      </c>
      <c r="H8" s="70">
        <v>94800.784</v>
      </c>
      <c r="I8" s="70">
        <f t="shared" si="0"/>
        <v>4597838.0240000002</v>
      </c>
      <c r="J8" s="67"/>
      <c r="K8" s="68">
        <v>0</v>
      </c>
      <c r="L8" s="69" t="s">
        <v>48</v>
      </c>
      <c r="M8" s="70">
        <v>94800.784</v>
      </c>
      <c r="N8" s="70">
        <f t="shared" si="1"/>
        <v>0</v>
      </c>
      <c r="O8" s="72">
        <v>0</v>
      </c>
      <c r="P8" s="70">
        <f t="shared" si="2"/>
        <v>0</v>
      </c>
      <c r="Q8" s="71"/>
      <c r="R8" s="149" t="s">
        <v>61</v>
      </c>
      <c r="S8" s="150"/>
      <c r="T8" s="150"/>
      <c r="U8" s="150"/>
      <c r="V8" s="150"/>
      <c r="W8" s="151"/>
    </row>
    <row r="9" spans="2:25" ht="14.25" customHeight="1">
      <c r="B9" s="100" t="s">
        <v>54</v>
      </c>
      <c r="C9" s="50"/>
      <c r="D9" s="138" t="s">
        <v>42</v>
      </c>
      <c r="E9" s="66"/>
      <c r="F9" s="68">
        <v>1</v>
      </c>
      <c r="G9" s="69" t="s">
        <v>49</v>
      </c>
      <c r="H9" s="70">
        <v>393787.87199999997</v>
      </c>
      <c r="I9" s="70">
        <f t="shared" si="0"/>
        <v>393787.87199999997</v>
      </c>
      <c r="J9" s="67"/>
      <c r="K9" s="68">
        <v>0</v>
      </c>
      <c r="L9" s="69" t="s">
        <v>49</v>
      </c>
      <c r="M9" s="70">
        <v>393787.87199999997</v>
      </c>
      <c r="N9" s="70">
        <f t="shared" si="1"/>
        <v>0</v>
      </c>
      <c r="O9" s="72">
        <v>0</v>
      </c>
      <c r="P9" s="70">
        <f t="shared" si="2"/>
        <v>0</v>
      </c>
      <c r="Q9" s="71"/>
      <c r="R9" s="149" t="s">
        <v>61</v>
      </c>
      <c r="S9" s="150"/>
      <c r="T9" s="150"/>
      <c r="U9" s="150"/>
      <c r="V9" s="150"/>
      <c r="W9" s="151"/>
    </row>
    <row r="10" spans="2:25" ht="15">
      <c r="B10" s="100" t="s">
        <v>55</v>
      </c>
      <c r="C10" s="50"/>
      <c r="D10" s="138" t="s">
        <v>43</v>
      </c>
      <c r="E10" s="66"/>
      <c r="F10" s="68">
        <v>235</v>
      </c>
      <c r="G10" s="69" t="s">
        <v>50</v>
      </c>
      <c r="H10" s="70">
        <v>15678.591200000001</v>
      </c>
      <c r="I10" s="70">
        <f t="shared" si="0"/>
        <v>3684468.932</v>
      </c>
      <c r="J10" s="67"/>
      <c r="K10" s="68">
        <v>0</v>
      </c>
      <c r="L10" s="69" t="s">
        <v>50</v>
      </c>
      <c r="M10" s="70">
        <v>15678.591200000001</v>
      </c>
      <c r="N10" s="70">
        <f t="shared" si="1"/>
        <v>0</v>
      </c>
      <c r="O10" s="72">
        <v>0</v>
      </c>
      <c r="P10" s="70">
        <f t="shared" si="2"/>
        <v>0</v>
      </c>
      <c r="Q10" s="71"/>
      <c r="R10" s="149" t="s">
        <v>61</v>
      </c>
      <c r="S10" s="150"/>
      <c r="T10" s="150"/>
      <c r="U10" s="150"/>
      <c r="V10" s="150"/>
      <c r="W10" s="151"/>
    </row>
    <row r="11" spans="2:25" ht="15">
      <c r="B11" s="100" t="s">
        <v>56</v>
      </c>
      <c r="C11" s="50"/>
      <c r="D11" s="138" t="s">
        <v>44</v>
      </c>
      <c r="E11" s="66"/>
      <c r="F11" s="68">
        <v>412</v>
      </c>
      <c r="G11" s="69" t="s">
        <v>50</v>
      </c>
      <c r="H11" s="70">
        <v>9480.0784000000003</v>
      </c>
      <c r="I11" s="70">
        <f t="shared" si="0"/>
        <v>3905792.3008000003</v>
      </c>
      <c r="J11" s="67"/>
      <c r="K11" s="68">
        <v>412</v>
      </c>
      <c r="L11" s="69" t="s">
        <v>50</v>
      </c>
      <c r="M11" s="70">
        <v>9480.0784000000003</v>
      </c>
      <c r="N11" s="70">
        <f t="shared" si="1"/>
        <v>3905792.3008000003</v>
      </c>
      <c r="O11" s="72">
        <v>0</v>
      </c>
      <c r="P11" s="70">
        <f t="shared" si="2"/>
        <v>3905792.3008000003</v>
      </c>
      <c r="Q11" s="71"/>
      <c r="R11" s="149"/>
      <c r="S11" s="150"/>
      <c r="T11" s="150"/>
      <c r="U11" s="150"/>
      <c r="V11" s="150"/>
      <c r="W11" s="151"/>
    </row>
    <row r="12" spans="2:25" ht="17.25" customHeight="1">
      <c r="B12" s="100" t="s">
        <v>57</v>
      </c>
      <c r="C12" s="50"/>
      <c r="D12" s="138" t="s">
        <v>45</v>
      </c>
      <c r="E12" s="66"/>
      <c r="F12" s="68">
        <v>1</v>
      </c>
      <c r="G12" s="69" t="s">
        <v>49</v>
      </c>
      <c r="H12" s="70">
        <v>814557.50560000003</v>
      </c>
      <c r="I12" s="70">
        <f t="shared" si="0"/>
        <v>814557.50560000003</v>
      </c>
      <c r="J12" s="67"/>
      <c r="K12" s="68">
        <v>0</v>
      </c>
      <c r="L12" s="69" t="s">
        <v>49</v>
      </c>
      <c r="M12" s="70">
        <v>814557.50560000003</v>
      </c>
      <c r="N12" s="70">
        <f t="shared" si="1"/>
        <v>0</v>
      </c>
      <c r="O12" s="72">
        <v>0</v>
      </c>
      <c r="P12" s="70">
        <f t="shared" si="2"/>
        <v>0</v>
      </c>
      <c r="Q12" s="71"/>
      <c r="R12" s="149" t="s">
        <v>61</v>
      </c>
      <c r="S12" s="150"/>
      <c r="T12" s="150"/>
      <c r="U12" s="150"/>
      <c r="V12" s="150"/>
      <c r="W12" s="151"/>
    </row>
    <row r="13" spans="2:25" ht="15">
      <c r="B13" s="100" t="s">
        <v>58</v>
      </c>
      <c r="C13" s="50"/>
      <c r="D13" s="138" t="s">
        <v>46</v>
      </c>
      <c r="E13" s="66"/>
      <c r="F13" s="68">
        <v>1</v>
      </c>
      <c r="G13" s="69" t="s">
        <v>49</v>
      </c>
      <c r="H13" s="70">
        <v>204186.304</v>
      </c>
      <c r="I13" s="70">
        <f t="shared" si="0"/>
        <v>204186.304</v>
      </c>
      <c r="J13" s="67"/>
      <c r="K13" s="68">
        <v>1</v>
      </c>
      <c r="L13" s="69" t="s">
        <v>49</v>
      </c>
      <c r="M13" s="70">
        <v>204186.304</v>
      </c>
      <c r="N13" s="70">
        <f t="shared" si="1"/>
        <v>204186.304</v>
      </c>
      <c r="O13" s="72">
        <v>0</v>
      </c>
      <c r="P13" s="70">
        <f t="shared" si="2"/>
        <v>204186.304</v>
      </c>
      <c r="Q13" s="71"/>
      <c r="R13" s="149"/>
      <c r="S13" s="150"/>
      <c r="T13" s="150"/>
      <c r="U13" s="150"/>
      <c r="V13" s="150"/>
      <c r="W13" s="151"/>
    </row>
    <row r="14" spans="2:25" ht="14.25">
      <c r="B14" s="50"/>
      <c r="C14" s="50"/>
      <c r="D14" s="50"/>
      <c r="E14" s="50"/>
      <c r="F14" s="50"/>
      <c r="G14" s="50"/>
      <c r="H14" s="50"/>
      <c r="I14" s="50"/>
      <c r="J14" s="50"/>
      <c r="K14" s="50"/>
      <c r="L14" s="50"/>
      <c r="M14" s="50"/>
      <c r="N14" s="50"/>
      <c r="O14" s="50"/>
      <c r="P14" s="50"/>
      <c r="Q14" s="50"/>
      <c r="R14" s="50"/>
      <c r="S14" s="50"/>
      <c r="T14" s="50"/>
      <c r="U14" s="50"/>
      <c r="V14" s="50"/>
      <c r="W14" s="50"/>
    </row>
    <row r="15" spans="2:25" ht="15" customHeight="1">
      <c r="B15" s="73"/>
      <c r="C15" s="50"/>
      <c r="D15" s="101"/>
      <c r="E15" s="89"/>
      <c r="F15" s="147" t="s">
        <v>38</v>
      </c>
      <c r="G15" s="148"/>
      <c r="H15" s="148"/>
      <c r="I15" s="102">
        <f>SUM(I7:I13)</f>
        <v>14534054.042399999</v>
      </c>
      <c r="J15" s="67"/>
      <c r="K15" s="147" t="s">
        <v>11</v>
      </c>
      <c r="L15" s="148"/>
      <c r="M15" s="148"/>
      <c r="N15" s="148"/>
      <c r="O15" s="148"/>
      <c r="P15" s="103">
        <f>SUM(P6:P13)</f>
        <v>4109978.6048000003</v>
      </c>
      <c r="Q15" s="74"/>
      <c r="R15" s="75"/>
      <c r="S15" s="75"/>
      <c r="T15" s="75"/>
      <c r="U15" s="75"/>
      <c r="V15" s="75"/>
      <c r="W15" s="76"/>
      <c r="Y15" s="1" t="e">
        <f>LOWER(#REF!)</f>
        <v>#REF!</v>
      </c>
    </row>
    <row r="16" spans="2:25" ht="15">
      <c r="B16" s="73"/>
      <c r="C16" s="50"/>
      <c r="D16" s="101"/>
      <c r="E16" s="89"/>
      <c r="F16" s="161" t="s">
        <v>51</v>
      </c>
      <c r="G16" s="176"/>
      <c r="H16" s="176"/>
      <c r="I16" s="105">
        <f>I15*0.24</f>
        <v>3488172.9701759997</v>
      </c>
      <c r="J16" s="67"/>
      <c r="K16" s="161" t="s">
        <v>51</v>
      </c>
      <c r="L16" s="176"/>
      <c r="M16" s="176"/>
      <c r="N16" s="176"/>
      <c r="O16" s="176"/>
      <c r="P16" s="173">
        <f>P15*0.24</f>
        <v>986394.86515199998</v>
      </c>
      <c r="Q16" s="174"/>
      <c r="R16" s="175"/>
      <c r="S16" s="175"/>
      <c r="T16" s="175"/>
      <c r="U16" s="175"/>
      <c r="V16" s="175"/>
      <c r="W16" s="79"/>
    </row>
    <row r="17" spans="2:23" ht="15">
      <c r="B17" s="73"/>
      <c r="C17" s="50"/>
      <c r="D17" s="104"/>
      <c r="E17" s="104"/>
      <c r="F17" s="161" t="s">
        <v>12</v>
      </c>
      <c r="G17" s="162"/>
      <c r="H17" s="162"/>
      <c r="I17" s="105">
        <f>SUM(I15:J16)</f>
        <v>18022227.012575999</v>
      </c>
      <c r="J17" s="67"/>
      <c r="K17" s="161" t="s">
        <v>12</v>
      </c>
      <c r="L17" s="162"/>
      <c r="M17" s="162"/>
      <c r="N17" s="162"/>
      <c r="O17" s="162"/>
      <c r="P17" s="106">
        <f>SUM(P15:P16)</f>
        <v>5096373.4699520003</v>
      </c>
      <c r="Q17" s="77"/>
      <c r="R17" s="78"/>
      <c r="S17" s="78"/>
      <c r="T17" s="78"/>
      <c r="U17" s="78"/>
      <c r="V17" s="78"/>
      <c r="W17" s="79"/>
    </row>
    <row r="18" spans="2:23" ht="15">
      <c r="B18" s="73"/>
      <c r="C18" s="50"/>
      <c r="D18" s="104"/>
      <c r="E18" s="107"/>
      <c r="F18" s="93"/>
      <c r="G18" s="163" t="s">
        <v>34</v>
      </c>
      <c r="H18" s="163"/>
      <c r="I18" s="108">
        <f>I17*19%</f>
        <v>3424223.1323894397</v>
      </c>
      <c r="J18" s="80"/>
      <c r="K18" s="164" t="s">
        <v>35</v>
      </c>
      <c r="L18" s="163"/>
      <c r="M18" s="163"/>
      <c r="N18" s="163"/>
      <c r="O18" s="163"/>
      <c r="P18" s="109">
        <f>P17*19%</f>
        <v>968310.95929088001</v>
      </c>
      <c r="Q18" s="77"/>
      <c r="R18" s="78"/>
      <c r="S18" s="78"/>
      <c r="T18" s="78"/>
      <c r="U18" s="78"/>
      <c r="V18" s="78"/>
      <c r="W18" s="79"/>
    </row>
    <row r="19" spans="2:23" ht="15">
      <c r="B19" s="73"/>
      <c r="C19" s="50"/>
      <c r="D19" s="50"/>
      <c r="E19" s="110"/>
      <c r="F19" s="91"/>
      <c r="G19" s="154" t="s">
        <v>36</v>
      </c>
      <c r="H19" s="154"/>
      <c r="I19" s="111">
        <f>+I17+I18</f>
        <v>21446450.14496544</v>
      </c>
      <c r="J19" s="67"/>
      <c r="K19" s="155" t="s">
        <v>13</v>
      </c>
      <c r="L19" s="154"/>
      <c r="M19" s="154"/>
      <c r="N19" s="154"/>
      <c r="O19" s="154"/>
      <c r="P19" s="115">
        <f>SUM(P17:P18)</f>
        <v>6064684.4292428801</v>
      </c>
      <c r="Q19" s="82"/>
      <c r="R19" s="78"/>
      <c r="S19" s="78"/>
      <c r="T19" s="78"/>
      <c r="U19" s="78"/>
      <c r="V19" s="78"/>
      <c r="W19" s="79"/>
    </row>
    <row r="20" spans="2:23" ht="15">
      <c r="B20" s="73"/>
      <c r="C20" s="50"/>
      <c r="D20" s="104"/>
      <c r="E20" s="112"/>
      <c r="F20" s="91"/>
      <c r="G20" s="92"/>
      <c r="H20" s="92"/>
      <c r="I20" s="113"/>
      <c r="J20" s="67"/>
      <c r="K20" s="91"/>
      <c r="L20" s="92"/>
      <c r="M20" s="92"/>
      <c r="N20" s="92"/>
      <c r="O20" s="92"/>
      <c r="P20" s="81"/>
      <c r="Q20" s="82"/>
      <c r="R20" s="78"/>
      <c r="S20" s="78"/>
      <c r="T20" s="78"/>
      <c r="U20" s="78"/>
      <c r="V20" s="78"/>
      <c r="W20" s="79"/>
    </row>
    <row r="21" spans="2:23" ht="15">
      <c r="B21" s="73"/>
      <c r="C21" s="50"/>
      <c r="D21" s="104"/>
      <c r="E21" s="90"/>
      <c r="F21" s="152"/>
      <c r="G21" s="153"/>
      <c r="H21" s="153"/>
      <c r="I21" s="114"/>
      <c r="J21" s="67"/>
      <c r="K21" s="152"/>
      <c r="L21" s="153"/>
      <c r="M21" s="153"/>
      <c r="N21" s="153"/>
      <c r="O21" s="153"/>
      <c r="P21" s="83"/>
      <c r="Q21" s="83"/>
      <c r="R21" s="83"/>
      <c r="S21" s="83"/>
      <c r="T21" s="84"/>
      <c r="U21" s="84"/>
      <c r="V21" s="84"/>
      <c r="W21" s="85"/>
    </row>
    <row r="28" spans="2:23" ht="15" customHeight="1"/>
    <row r="35" ht="13.9" customHeight="1"/>
    <row r="36" ht="13.9" customHeight="1"/>
  </sheetData>
  <mergeCells count="22">
    <mergeCell ref="F21:H21"/>
    <mergeCell ref="K21:O21"/>
    <mergeCell ref="G19:H19"/>
    <mergeCell ref="K19:O19"/>
    <mergeCell ref="F3:I3"/>
    <mergeCell ref="K3:P3"/>
    <mergeCell ref="F17:H17"/>
    <mergeCell ref="K17:O17"/>
    <mergeCell ref="G18:H18"/>
    <mergeCell ref="K18:O18"/>
    <mergeCell ref="F16:H16"/>
    <mergeCell ref="K16:O16"/>
    <mergeCell ref="R6:V6"/>
    <mergeCell ref="K15:O15"/>
    <mergeCell ref="R7:W7"/>
    <mergeCell ref="F15:H15"/>
    <mergeCell ref="R8:W8"/>
    <mergeCell ref="R9:W9"/>
    <mergeCell ref="R10:W10"/>
    <mergeCell ref="R11:W11"/>
    <mergeCell ref="R12:W12"/>
    <mergeCell ref="R13:W13"/>
  </mergeCells>
  <phoneticPr fontId="12" type="noConversion"/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12" sqref="C12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5.140625" style="2" customWidth="1"/>
    <col min="5" max="5" width="10.7109375" style="120" customWidth="1"/>
    <col min="6" max="6" width="12.7109375" style="120" customWidth="1"/>
    <col min="7" max="7" width="6" style="2" customWidth="1"/>
    <col min="8" max="8" width="12.7109375" style="120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3.42578125" style="44" bestFit="1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6"/>
    </row>
    <row r="3" spans="1:15">
      <c r="C3" s="86"/>
    </row>
    <row r="4" spans="1:15">
      <c r="B4" s="9" t="s">
        <v>26</v>
      </c>
      <c r="C4" s="9" t="s">
        <v>25</v>
      </c>
      <c r="D4" s="165" t="s">
        <v>14</v>
      </c>
      <c r="E4" s="165"/>
      <c r="F4" s="165"/>
      <c r="G4" s="165" t="s">
        <v>15</v>
      </c>
      <c r="H4" s="165"/>
      <c r="I4" s="165"/>
      <c r="J4" s="165"/>
      <c r="K4" s="165"/>
      <c r="L4" s="165"/>
    </row>
    <row r="5" spans="1:15">
      <c r="B5" s="5"/>
      <c r="C5" s="117"/>
      <c r="D5" s="10" t="s">
        <v>16</v>
      </c>
      <c r="E5" s="121" t="s">
        <v>18</v>
      </c>
      <c r="F5" s="141" t="s">
        <v>18</v>
      </c>
      <c r="G5" s="14" t="s">
        <v>16</v>
      </c>
      <c r="H5" s="121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6"/>
      <c r="C6" s="118"/>
      <c r="D6" s="12"/>
      <c r="E6" s="122" t="s">
        <v>17</v>
      </c>
      <c r="F6" s="142" t="s">
        <v>22</v>
      </c>
      <c r="G6" s="15"/>
      <c r="H6" s="122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/>
      <c r="C7" s="16"/>
      <c r="D7" s="29"/>
      <c r="E7" s="32"/>
      <c r="F7" s="131">
        <f t="shared" ref="F7:F12" si="0">E7*D7</f>
        <v>0</v>
      </c>
      <c r="G7" s="29"/>
      <c r="H7" s="31"/>
      <c r="I7" s="32">
        <f>H7*G7</f>
        <v>0</v>
      </c>
      <c r="J7" s="33">
        <v>0</v>
      </c>
      <c r="K7" s="49">
        <f>ROUND(I7-(I7*J7),2)</f>
        <v>0</v>
      </c>
      <c r="L7" s="39"/>
      <c r="O7" s="38"/>
    </row>
    <row r="8" spans="1:15" ht="15">
      <c r="A8" s="4"/>
      <c r="B8" s="30"/>
      <c r="C8" s="16"/>
      <c r="D8" s="29"/>
      <c r="E8" s="32"/>
      <c r="F8" s="131">
        <f t="shared" si="0"/>
        <v>0</v>
      </c>
      <c r="G8" s="29"/>
      <c r="H8" s="31"/>
      <c r="I8" s="32">
        <f t="shared" ref="I8:I22" si="1">H8*G8</f>
        <v>0</v>
      </c>
      <c r="J8" s="33">
        <v>0</v>
      </c>
      <c r="K8" s="49">
        <f t="shared" ref="K8:K22" si="2">ROUND(I8-(I8*J8),2)</f>
        <v>0</v>
      </c>
      <c r="L8" s="39"/>
      <c r="O8" s="38"/>
    </row>
    <row r="9" spans="1:15" s="135" customFormat="1" ht="15">
      <c r="A9" s="126"/>
      <c r="B9" s="127"/>
      <c r="C9" s="128"/>
      <c r="D9" s="129"/>
      <c r="E9" s="130"/>
      <c r="F9" s="131">
        <f t="shared" si="0"/>
        <v>0</v>
      </c>
      <c r="G9" s="129"/>
      <c r="H9" s="31"/>
      <c r="I9" s="130">
        <f t="shared" si="1"/>
        <v>0</v>
      </c>
      <c r="J9" s="132">
        <v>0</v>
      </c>
      <c r="K9" s="133">
        <f t="shared" si="2"/>
        <v>0</v>
      </c>
      <c r="L9" s="134"/>
      <c r="O9" s="136"/>
    </row>
    <row r="10" spans="1:15" s="135" customFormat="1" ht="15">
      <c r="A10" s="126"/>
      <c r="B10" s="127"/>
      <c r="C10" s="137"/>
      <c r="D10" s="129"/>
      <c r="E10" s="130"/>
      <c r="F10" s="131">
        <f t="shared" si="0"/>
        <v>0</v>
      </c>
      <c r="G10" s="129"/>
      <c r="H10" s="31"/>
      <c r="I10" s="130">
        <f t="shared" si="1"/>
        <v>0</v>
      </c>
      <c r="J10" s="132">
        <v>0</v>
      </c>
      <c r="K10" s="133">
        <f t="shared" si="2"/>
        <v>0</v>
      </c>
      <c r="L10" s="134"/>
      <c r="O10" s="136"/>
    </row>
    <row r="11" spans="1:15" s="135" customFormat="1" ht="15">
      <c r="A11" s="126"/>
      <c r="B11" s="127"/>
      <c r="C11" s="137"/>
      <c r="D11" s="129"/>
      <c r="E11" s="130"/>
      <c r="F11" s="131">
        <f t="shared" si="0"/>
        <v>0</v>
      </c>
      <c r="G11" s="129"/>
      <c r="H11" s="31"/>
      <c r="I11" s="130">
        <f t="shared" si="1"/>
        <v>0</v>
      </c>
      <c r="J11" s="132">
        <v>0</v>
      </c>
      <c r="K11" s="133">
        <f t="shared" si="2"/>
        <v>0</v>
      </c>
      <c r="L11" s="134"/>
      <c r="O11" s="136"/>
    </row>
    <row r="12" spans="1:15" s="135" customFormat="1">
      <c r="A12" s="126"/>
      <c r="B12" s="127"/>
      <c r="C12" s="137"/>
      <c r="D12" s="129"/>
      <c r="E12" s="130"/>
      <c r="F12" s="131">
        <f t="shared" si="0"/>
        <v>0</v>
      </c>
      <c r="G12" s="129"/>
      <c r="H12" s="31"/>
      <c r="I12" s="130">
        <f t="shared" si="1"/>
        <v>0</v>
      </c>
      <c r="J12" s="132">
        <v>0</v>
      </c>
      <c r="K12" s="133">
        <f t="shared" si="2"/>
        <v>0</v>
      </c>
      <c r="L12" s="134"/>
    </row>
    <row r="13" spans="1:15" s="135" customFormat="1" ht="15">
      <c r="A13" s="126"/>
      <c r="B13" s="127"/>
      <c r="C13" s="137"/>
      <c r="D13" s="129"/>
      <c r="E13" s="130"/>
      <c r="F13" s="131">
        <f t="shared" ref="F13:F22" si="3">E13*D13</f>
        <v>0</v>
      </c>
      <c r="G13" s="129"/>
      <c r="H13" s="31"/>
      <c r="I13" s="130">
        <f t="shared" si="1"/>
        <v>0</v>
      </c>
      <c r="J13" s="132">
        <v>0</v>
      </c>
      <c r="K13" s="133">
        <f t="shared" si="2"/>
        <v>0</v>
      </c>
      <c r="L13" s="134"/>
      <c r="O13" s="136"/>
    </row>
    <row r="14" spans="1:15" s="135" customFormat="1" ht="15">
      <c r="A14" s="126"/>
      <c r="B14" s="127"/>
      <c r="C14" s="137"/>
      <c r="D14" s="129"/>
      <c r="E14" s="130"/>
      <c r="F14" s="131">
        <f t="shared" si="3"/>
        <v>0</v>
      </c>
      <c r="G14" s="129"/>
      <c r="H14" s="31"/>
      <c r="I14" s="130">
        <f t="shared" si="1"/>
        <v>0</v>
      </c>
      <c r="J14" s="132">
        <v>0</v>
      </c>
      <c r="K14" s="133">
        <f t="shared" si="2"/>
        <v>0</v>
      </c>
      <c r="L14" s="134"/>
      <c r="O14" s="136"/>
    </row>
    <row r="15" spans="1:15" ht="15">
      <c r="A15" s="4"/>
      <c r="B15" s="30"/>
      <c r="C15" s="125"/>
      <c r="D15" s="29"/>
      <c r="E15" s="32"/>
      <c r="F15" s="119">
        <f t="shared" si="3"/>
        <v>0</v>
      </c>
      <c r="G15" s="29"/>
      <c r="H15" s="31"/>
      <c r="I15" s="32">
        <f t="shared" si="1"/>
        <v>0</v>
      </c>
      <c r="J15" s="33">
        <v>0</v>
      </c>
      <c r="K15" s="49">
        <f t="shared" si="2"/>
        <v>0</v>
      </c>
      <c r="L15" s="134"/>
      <c r="O15" s="38"/>
    </row>
    <row r="16" spans="1:15" ht="15">
      <c r="A16" s="4"/>
      <c r="B16" s="30"/>
      <c r="C16" s="125"/>
      <c r="D16" s="29"/>
      <c r="E16" s="32"/>
      <c r="F16" s="119">
        <f t="shared" si="3"/>
        <v>0</v>
      </c>
      <c r="G16" s="29"/>
      <c r="H16" s="31"/>
      <c r="I16" s="32">
        <f t="shared" si="1"/>
        <v>0</v>
      </c>
      <c r="J16" s="33">
        <v>0</v>
      </c>
      <c r="K16" s="49">
        <f t="shared" si="2"/>
        <v>0</v>
      </c>
      <c r="L16" s="134"/>
      <c r="O16" s="38"/>
    </row>
    <row r="17" spans="1:15" ht="15">
      <c r="A17" s="4"/>
      <c r="B17" s="30"/>
      <c r="C17" s="125"/>
      <c r="D17" s="29"/>
      <c r="E17" s="32"/>
      <c r="F17" s="119">
        <f t="shared" si="3"/>
        <v>0</v>
      </c>
      <c r="G17" s="29"/>
      <c r="H17" s="31"/>
      <c r="I17" s="32">
        <f t="shared" si="1"/>
        <v>0</v>
      </c>
      <c r="J17" s="33">
        <v>0</v>
      </c>
      <c r="K17" s="49">
        <f t="shared" si="2"/>
        <v>0</v>
      </c>
      <c r="L17" s="134"/>
      <c r="O17" s="38"/>
    </row>
    <row r="18" spans="1:15" ht="15">
      <c r="A18" s="4"/>
      <c r="B18" s="30"/>
      <c r="C18" s="125"/>
      <c r="D18" s="29"/>
      <c r="E18" s="32"/>
      <c r="F18" s="119">
        <f t="shared" si="3"/>
        <v>0</v>
      </c>
      <c r="G18" s="29"/>
      <c r="H18" s="31"/>
      <c r="I18" s="32">
        <f t="shared" si="1"/>
        <v>0</v>
      </c>
      <c r="J18" s="33">
        <v>0</v>
      </c>
      <c r="K18" s="49">
        <f t="shared" si="2"/>
        <v>0</v>
      </c>
      <c r="L18" s="134"/>
      <c r="O18" s="38"/>
    </row>
    <row r="19" spans="1:15" ht="15">
      <c r="A19" s="4"/>
      <c r="B19" s="30"/>
      <c r="C19" s="125"/>
      <c r="D19" s="29"/>
      <c r="E19" s="32"/>
      <c r="F19" s="119">
        <f t="shared" si="3"/>
        <v>0</v>
      </c>
      <c r="G19" s="29"/>
      <c r="H19" s="31"/>
      <c r="I19" s="32">
        <f t="shared" si="1"/>
        <v>0</v>
      </c>
      <c r="J19" s="33">
        <v>0</v>
      </c>
      <c r="K19" s="49">
        <f t="shared" si="2"/>
        <v>0</v>
      </c>
      <c r="L19" s="134"/>
      <c r="O19" s="38"/>
    </row>
    <row r="20" spans="1:15" ht="15">
      <c r="A20" s="4"/>
      <c r="B20" s="30"/>
      <c r="C20" s="125"/>
      <c r="D20" s="29"/>
      <c r="E20" s="32"/>
      <c r="F20" s="119">
        <f t="shared" si="3"/>
        <v>0</v>
      </c>
      <c r="G20" s="29"/>
      <c r="H20" s="31"/>
      <c r="I20" s="32">
        <f t="shared" si="1"/>
        <v>0</v>
      </c>
      <c r="J20" s="33">
        <v>0</v>
      </c>
      <c r="K20" s="49">
        <f t="shared" si="2"/>
        <v>0</v>
      </c>
      <c r="L20" s="134"/>
      <c r="O20" s="38"/>
    </row>
    <row r="21" spans="1:15" ht="15">
      <c r="A21" s="4"/>
      <c r="B21" s="30"/>
      <c r="C21" s="125"/>
      <c r="D21" s="29"/>
      <c r="E21" s="32"/>
      <c r="F21" s="119">
        <f t="shared" si="3"/>
        <v>0</v>
      </c>
      <c r="G21" s="29"/>
      <c r="H21" s="31"/>
      <c r="I21" s="32">
        <f t="shared" si="1"/>
        <v>0</v>
      </c>
      <c r="J21" s="33">
        <v>0</v>
      </c>
      <c r="K21" s="49">
        <f t="shared" si="2"/>
        <v>0</v>
      </c>
      <c r="L21" s="134"/>
      <c r="O21" s="38"/>
    </row>
    <row r="22" spans="1:15" ht="15">
      <c r="A22" s="4"/>
      <c r="B22" s="30"/>
      <c r="C22" s="125"/>
      <c r="D22" s="29"/>
      <c r="E22" s="32"/>
      <c r="F22" s="119">
        <f t="shared" si="3"/>
        <v>0</v>
      </c>
      <c r="G22" s="29"/>
      <c r="H22" s="31"/>
      <c r="I22" s="32">
        <f t="shared" si="1"/>
        <v>0</v>
      </c>
      <c r="J22" s="33">
        <v>0</v>
      </c>
      <c r="K22" s="49">
        <f t="shared" si="2"/>
        <v>0</v>
      </c>
      <c r="L22" s="134"/>
      <c r="O22" s="38"/>
    </row>
    <row r="23" spans="1:15">
      <c r="B23" s="17"/>
      <c r="C23" s="20"/>
      <c r="D23" s="21"/>
      <c r="E23" s="123"/>
      <c r="F23" s="143"/>
      <c r="G23" s="22"/>
      <c r="H23" s="123"/>
      <c r="I23" s="20"/>
      <c r="J23" s="20"/>
      <c r="K23" s="21"/>
      <c r="L23" s="40"/>
    </row>
    <row r="24" spans="1:15">
      <c r="B24" s="18"/>
      <c r="C24" s="23"/>
      <c r="D24" s="172" t="s">
        <v>37</v>
      </c>
      <c r="E24" s="172"/>
      <c r="F24" s="116">
        <f>SUM(F7:F22)</f>
        <v>0</v>
      </c>
      <c r="G24" s="34" t="s">
        <v>24</v>
      </c>
      <c r="H24" s="139"/>
      <c r="I24" s="35"/>
      <c r="J24" s="36"/>
      <c r="K24" s="37">
        <f>SUM(K7:K23)</f>
        <v>0</v>
      </c>
      <c r="L24" s="41"/>
    </row>
    <row r="25" spans="1:15">
      <c r="B25" s="19"/>
      <c r="C25" s="24"/>
      <c r="D25" s="25"/>
      <c r="E25" s="124"/>
      <c r="F25" s="144"/>
      <c r="G25" s="6"/>
      <c r="H25" s="124"/>
      <c r="I25" s="26"/>
      <c r="J25" s="27"/>
      <c r="K25" s="28"/>
      <c r="L25" s="42"/>
    </row>
    <row r="26" spans="1:15">
      <c r="G26" s="3"/>
      <c r="H26" s="140"/>
      <c r="I26" s="3"/>
      <c r="J26" s="7"/>
      <c r="K26" s="8"/>
      <c r="L26" s="43"/>
    </row>
    <row r="27" spans="1:15" ht="15">
      <c r="J27" s="166" t="s">
        <v>30</v>
      </c>
      <c r="K27" s="167"/>
      <c r="L27" s="45">
        <f>'Daños Edificio'!P19</f>
        <v>6064684.4292428801</v>
      </c>
    </row>
    <row r="28" spans="1:15" ht="15">
      <c r="J28" s="168" t="s">
        <v>31</v>
      </c>
      <c r="K28" s="169"/>
      <c r="L28" s="46">
        <f>K24</f>
        <v>0</v>
      </c>
    </row>
    <row r="29" spans="1:15" ht="15.75">
      <c r="J29" s="170" t="s">
        <v>32</v>
      </c>
      <c r="K29" s="171"/>
      <c r="L29" s="47">
        <f>SUM(L27:L28)</f>
        <v>6064684.4292428801</v>
      </c>
    </row>
    <row r="225" ht="12.6" customHeight="1"/>
  </sheetData>
  <mergeCells count="6">
    <mergeCell ref="D4:F4"/>
    <mergeCell ref="G4:L4"/>
    <mergeCell ref="J27:K27"/>
    <mergeCell ref="J28:K28"/>
    <mergeCell ref="J29:K29"/>
    <mergeCell ref="D24:E24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2024-03-13T20:19:26Z</dcterms:modified>
</cp:coreProperties>
</file>