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41\"/>
    </mc:Choice>
  </mc:AlternateContent>
  <xr:revisionPtr revIDLastSave="0" documentId="13_ncr:1_{1215B9A1-F3DE-441A-BD76-8ABB8925B0F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3" l="1"/>
  <c r="K18" i="3" s="1"/>
  <c r="Y15" i="1"/>
  <c r="F7" i="3" l="1"/>
  <c r="F8" i="3"/>
  <c r="F9" i="3"/>
  <c r="F10" i="3"/>
  <c r="F11" i="3"/>
  <c r="F12" i="3"/>
  <c r="F17" i="3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I13" i="3"/>
  <c r="K13" i="3" s="1"/>
  <c r="I14" i="3"/>
  <c r="K14" i="3" s="1"/>
  <c r="I15" i="3"/>
  <c r="K15" i="3" s="1"/>
  <c r="I16" i="3"/>
  <c r="K16" i="3" s="1"/>
  <c r="I9" i="1" l="1"/>
  <c r="I10" i="1" s="1"/>
  <c r="I11" i="1" s="1"/>
  <c r="P9" i="1"/>
  <c r="P10" i="1" s="1"/>
  <c r="P11" i="1" s="1"/>
  <c r="I12" i="1" l="1"/>
  <c r="P12" i="1"/>
  <c r="L23" i="3" s="1"/>
  <c r="F20" i="3" l="1"/>
  <c r="K20" i="3"/>
  <c r="L24" i="3" l="1"/>
  <c r="L25" i="3" s="1"/>
</calcChain>
</file>

<file path=xl/sharedStrings.xml><?xml version="1.0" encoding="utf-8"?>
<sst xmlns="http://schemas.openxmlformats.org/spreadsheetml/2006/main" count="89" uniqueCount="70">
  <si>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</si>
  <si>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</si>
  <si>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</si>
  <si>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</si>
  <si>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</si>
  <si>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</si>
  <si>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</si>
  <si>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</si>
  <si>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</si>
  <si>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</si>
  <si>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</si>
  <si>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</si>
  <si>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</si>
  <si>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</si>
  <si>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</si>
  <si>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</si>
  <si>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</si>
  <si>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</si>
  <si>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</si>
  <si>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</si>
  <si>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</si>
  <si>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</si>
  <si>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</si>
  <si>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</si>
  <si>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</si>
  <si>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</si>
  <si>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</si>
  <si>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</si>
  <si>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</si>
  <si>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</si>
  <si>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</si>
  <si>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</si>
  <si>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</si>
  <si>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</si>
  <si>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</si>
  <si>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</si>
  <si>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</si>
  <si>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</si>
  <si>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</si>
  <si>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</si>
  <si>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 xml:space="preserve">Guardapolvo </t>
  </si>
  <si>
    <t>un</t>
  </si>
  <si>
    <t>1.1</t>
  </si>
  <si>
    <t>Alfombra persas 322x214</t>
  </si>
  <si>
    <t>https://www.falabella.com/falabella-cl/product/115887408/ALFOMBRA-KASHAN-KING-NEGRO-244-cm-*-305-cm/115887413</t>
  </si>
  <si>
    <t>Bidon de 5lts de vinagre</t>
  </si>
  <si>
    <t>Bidon de cloro 5lts</t>
  </si>
  <si>
    <t>Lysoform</t>
  </si>
  <si>
    <t>Guantes nitrilo</t>
  </si>
  <si>
    <t>Agua Oxigenada</t>
  </si>
  <si>
    <t>Poet 900ml</t>
  </si>
  <si>
    <t>Secapisos metalico</t>
  </si>
  <si>
    <t>Escobillones</t>
  </si>
  <si>
    <t>Mopas giratorias</t>
  </si>
  <si>
    <t>Alfombra antideslizantes</t>
  </si>
  <si>
    <t>https://www.hites.com/vinagre-blanco-bidon-5-lt-10135000007001.html?srsltid=AfmBOorkHVpCMspn-sywuG4eEC4X1DG6zWUrP0tAcrMJdizkUjJLeDShQQs</t>
  </si>
  <si>
    <t>https://laoferta.cl/tienda/cloro-dona-pepa-bidon-5-lt/?srsltid=AfmBOor0sBj3GQgYJTjBoLIZov3Ox4y15CN_MQ1baCx1kczaAxwxyEqaDVQ</t>
  </si>
  <si>
    <t>https://www.falabella.com/falabella-cl/product/120739864/Lysoform-Aerosol-desinfectante-Frutal-360-ml/120739865</t>
  </si>
  <si>
    <t>https://distribuidoresidp.cl/products/guante-nitrilo-flocado?variant=44370409259221&amp;currency=CLP&amp;utm_medium=product_sync&amp;utm_source=google&amp;utm_content=sag_organic&amp;utm_campaign=sag_organic&amp;srsltid=AfmBOoqL4fpA62KagKxZTFIEa4SoY0dlyQhnxtzHvPK0KDrWKTihgjNR4vI</t>
  </si>
  <si>
    <t>https://www.dentobal.cl/producto/agua-oxigenada-peroxido-de-hidrogeno/?srsltid=AfmBOooXPuP4Z0Fwc4DTAq_WJxeVyXf6B7p5UnOnyAqrcD4VuMU1sMW7Fok</t>
  </si>
  <si>
    <t>https://www.comerciallamagnolia.cl/limpia-piso-poet-900ml?utm_source=js-google-shopping-app&amp;utm_medium=js-google-shopping-app&amp;variant_id=83834574</t>
  </si>
  <si>
    <t>https://www.boldoclean.cl/seca-piso-metalico-stronger-45-cms</t>
  </si>
  <si>
    <t>https://www.comerciallamagnolia.cl/escobillon-virutex-clasico-economico-1-und?utm_source=js-google-shopping-app&amp;utm_medium=js-google-shopping-app&amp;variant_id=12542691</t>
  </si>
  <si>
    <t>https://www.construmart.cl/mopa-redonda-algodon/p?idsku=152&amp;srsltid=AfmBOor6dgGoDXioov4jQ5Bty9AM8Ctzgvu34sRK-QuUDXLHPL_3wUL4NhA</t>
  </si>
  <si>
    <t>No indiocado por el ITO</t>
  </si>
  <si>
    <t>Valores acordes al mercado</t>
  </si>
  <si>
    <t>Sra. Belen Araya</t>
  </si>
  <si>
    <t>Eduardo Cordero N°1047, Puente Alto</t>
  </si>
  <si>
    <t>Gastos Notariales</t>
  </si>
  <si>
    <t>Sra. Rosa Del Carmen Benitez Garrido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</si>
</sst>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8" fillId="0" borderId="0" xfId="3"/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" fillId="2" borderId="0" xfId="0" applyFont="1" applyFill="1" applyBorder="1"/>
    <xf numFmtId="3" fontId="2" fillId="2" borderId="0" xfId="0" applyNumberFormat="1" applyFont="1" applyFill="1" applyBorder="1" applyAlignment="1">
      <alignment horizontal="center"/>
    </xf>
    <xf numFmtId="42" fontId="2" fillId="2" borderId="0" xfId="2" applyFont="1" applyFill="1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26</xdr:row>
      <xdr:rowOff>1</xdr:rowOff>
    </xdr:from>
    <xdr:to>
      <xdr:col>8</xdr:col>
      <xdr:colOff>413385</xdr:colOff>
      <xdr:row>43</xdr:row>
      <xdr:rowOff>37379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2FA3A9-30E1-D1E6-7E14-EB9BAA6B8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6" y="5381626"/>
          <a:ext cx="5543549" cy="2818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38100</xdr:rowOff>
    </xdr:from>
    <xdr:to>
      <xdr:col>8</xdr:col>
      <xdr:colOff>215470</xdr:colOff>
      <xdr:row>66</xdr:row>
      <xdr:rowOff>70485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3751A6-D67E-F223-EEE6-ED6C34153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62950"/>
          <a:ext cx="5579950" cy="280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9</xdr:col>
      <xdr:colOff>26670</xdr:colOff>
      <xdr:row>84</xdr:row>
      <xdr:rowOff>156295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CC05A08-4E2A-68F2-3F00-507D1107A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68075"/>
          <a:ext cx="6143625" cy="2941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86</xdr:row>
      <xdr:rowOff>38101</xdr:rowOff>
    </xdr:from>
    <xdr:to>
      <xdr:col>8</xdr:col>
      <xdr:colOff>489585</xdr:colOff>
      <xdr:row>103</xdr:row>
      <xdr:rowOff>22409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7BB52F8-EB10-05F1-FBB5-E563FB57B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411326"/>
          <a:ext cx="5857875" cy="2757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152401</xdr:colOff>
      <xdr:row>99</xdr:row>
      <xdr:rowOff>123826</xdr:rowOff>
    </xdr:from>
    <xdr:to>
      <xdr:col>8</xdr:col>
      <xdr:colOff>43816</xdr:colOff>
      <xdr:row>117</xdr:row>
      <xdr:rowOff>74517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1C348F7-B79C-94C6-AA88-D2037DD0F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6" y="17468851"/>
          <a:ext cx="5029200" cy="289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122</xdr:row>
      <xdr:rowOff>95250</xdr:rowOff>
    </xdr:from>
    <xdr:to>
      <xdr:col>10</xdr:col>
      <xdr:colOff>217170</xdr:colOff>
      <xdr:row>140</xdr:row>
      <xdr:rowOff>26829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42F98BD-CC10-5F89-D580-5AB5D9222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0"/>
          <a:ext cx="6943725" cy="28957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38101</xdr:colOff>
      <xdr:row>135</xdr:row>
      <xdr:rowOff>85725</xdr:rowOff>
    </xdr:from>
    <xdr:to>
      <xdr:col>8</xdr:col>
      <xdr:colOff>543162</xdr:colOff>
      <xdr:row>154</xdr:row>
      <xdr:rowOff>114300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77908B7-F779-8A1C-8249-AA467A379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6" y="23317200"/>
          <a:ext cx="5642846" cy="3133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160</xdr:row>
      <xdr:rowOff>66675</xdr:rowOff>
    </xdr:from>
    <xdr:to>
      <xdr:col>11</xdr:col>
      <xdr:colOff>5715</xdr:colOff>
      <xdr:row>181</xdr:row>
      <xdr:rowOff>118952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F94471E-D13C-429D-A270-A8DB5957F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6565225"/>
          <a:ext cx="7534275" cy="3483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228601</xdr:colOff>
      <xdr:row>180</xdr:row>
      <xdr:rowOff>142875</xdr:rowOff>
    </xdr:from>
    <xdr:to>
      <xdr:col>11</xdr:col>
      <xdr:colOff>140971</xdr:colOff>
      <xdr:row>202</xdr:row>
      <xdr:rowOff>99467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8425CA3-2543-7BE2-6C08-133F82332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29908500"/>
          <a:ext cx="7620000" cy="3539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208</xdr:row>
      <xdr:rowOff>1</xdr:rowOff>
    </xdr:from>
    <xdr:to>
      <xdr:col>11</xdr:col>
      <xdr:colOff>196215</xdr:colOff>
      <xdr:row>229</xdr:row>
      <xdr:rowOff>157250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6453185-DFB6-986C-592F-E4AC95778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4328101"/>
          <a:ext cx="7877175" cy="3580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oldoclean.cl/seca-piso-metalico-stronger-45-cms" TargetMode="External"/><Relationship Id="rId3" Type="http://schemas.openxmlformats.org/officeDocument/2006/relationships/hyperlink" Target="https://laoferta.cl/tienda/cloro-dona-pepa-bidon-5-lt/?srsltid=AfmBOor0sBj3GQgYJTjBoLIZov3Ox4y15CN_MQ1baCx1kczaAxwxyEqaDVQ" TargetMode="External"/><Relationship Id="rId7" Type="http://schemas.openxmlformats.org/officeDocument/2006/relationships/hyperlink" Target="https://www.comerciallamagnolia.cl/limpia-piso-poet-900ml?utm_source=js-google-shopping-app&amp;utm_medium=js-google-shopping-app&amp;variant_id=83834574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hites.com/vinagre-blanco-bidon-5-lt-10135000007001.html?srsltid=AfmBOorkHVpCMspn-sywuG4eEC4X1DG6zWUrP0tAcrMJdizkUjJLeDShQQs" TargetMode="External"/><Relationship Id="rId1" Type="http://schemas.openxmlformats.org/officeDocument/2006/relationships/hyperlink" Target="https://www.falabella.com/falabella-cl/product/115887408/ALFOMBRA-KASHAN-KING-NEGRO-244-cm-*-305-cm/115887413" TargetMode="External"/><Relationship Id="rId6" Type="http://schemas.openxmlformats.org/officeDocument/2006/relationships/hyperlink" Target="https://www.dentobal.cl/producto/agua-oxigenada-peroxido-de-hidrogeno/?srsltid=AfmBOooXPuP4Z0Fwc4DTAq_WJxeVyXf6B7p5UnOnyAqrcD4VuMU1sMW7Fok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s://distribuidoresidp.cl/products/guante-nitrilo-flocado?variant=44370409259221&amp;currency=CLP&amp;utm_medium=product_sync&amp;utm_source=google&amp;utm_content=sag_organic&amp;utm_campaign=sag_organic&amp;srsltid=AfmBOoqL4fpA62KagKxZTFIEa4SoY0dlyQhnxtzHvPK0KDrWKTihgjNR4vI" TargetMode="External"/><Relationship Id="rId10" Type="http://schemas.openxmlformats.org/officeDocument/2006/relationships/hyperlink" Target="https://www.construmart.cl/mopa-redonda-algodon/p?idsku=152&amp;srsltid=AfmBOor6dgGoDXioov4jQ5Bty9AM8Ctzgvu34sRK-QuUDXLHPL_3wUL4NhA" TargetMode="External"/><Relationship Id="rId4" Type="http://schemas.openxmlformats.org/officeDocument/2006/relationships/hyperlink" Target="https://www.falabella.com/falabella-cl/product/120739864/Lysoform-Aerosol-desinfectante-Frutal-360-ml/120739865" TargetMode="External"/><Relationship Id="rId9" Type="http://schemas.openxmlformats.org/officeDocument/2006/relationships/hyperlink" Target="https://www.comerciallamagnolia.cl/escobillon-virutex-clasico-economico-1-und?utm_source=js-google-shopping-app&amp;utm_medium=js-google-shopping-app&amp;variant_id=125426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zoomScale="85" zoomScaleNormal="85" workbookViewId="0">
      <selection activeCell="D13" sqref="D13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66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46" t="s">
        <v>0</v>
      </c>
      <c r="G3" s="147"/>
      <c r="H3" s="147"/>
      <c r="I3" s="148"/>
      <c r="J3" s="54"/>
      <c r="K3" s="149" t="s">
        <v>1</v>
      </c>
      <c r="L3" s="149"/>
      <c r="M3" s="150"/>
      <c r="N3" s="150"/>
      <c r="O3" s="150"/>
      <c r="P3" s="15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67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5" t="s">
        <v>9</v>
      </c>
      <c r="S6" s="155"/>
      <c r="T6" s="155"/>
      <c r="U6" s="155"/>
      <c r="V6" s="155"/>
      <c r="W6" s="64"/>
    </row>
    <row r="7" spans="2:25" ht="15">
      <c r="B7" s="100" t="s">
        <v>42</v>
      </c>
      <c r="C7" s="50"/>
      <c r="D7" s="142" t="s">
        <v>40</v>
      </c>
      <c r="E7" s="66"/>
      <c r="F7" s="68"/>
      <c r="G7" s="69"/>
      <c r="H7" s="70"/>
      <c r="I7" s="70">
        <f t="shared" ref="I7" si="0">+F7*H7</f>
        <v>0</v>
      </c>
      <c r="J7" s="67"/>
      <c r="K7" s="68">
        <v>1</v>
      </c>
      <c r="L7" s="69" t="s">
        <v>41</v>
      </c>
      <c r="M7" s="70">
        <v>6490</v>
      </c>
      <c r="N7" s="70">
        <f t="shared" ref="N7" si="1">+K7*M7</f>
        <v>6490</v>
      </c>
      <c r="O7" s="72">
        <v>0</v>
      </c>
      <c r="P7" s="70">
        <f t="shared" ref="P7" si="2">+(-N7*O7)+N7</f>
        <v>6490</v>
      </c>
      <c r="Q7" s="71"/>
      <c r="R7" s="158"/>
      <c r="S7" s="159"/>
      <c r="T7" s="159"/>
      <c r="U7" s="159"/>
      <c r="V7" s="159"/>
      <c r="W7" s="160"/>
    </row>
    <row r="8" spans="2:25" ht="14.25"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</row>
    <row r="9" spans="2:25" ht="13.15" customHeight="1">
      <c r="B9" s="73"/>
      <c r="C9" s="50"/>
      <c r="D9" s="101"/>
      <c r="E9" s="89"/>
      <c r="F9" s="156" t="s">
        <v>38</v>
      </c>
      <c r="G9" s="157"/>
      <c r="H9" s="157"/>
      <c r="I9" s="102">
        <f>SUM(I7:I7)</f>
        <v>0</v>
      </c>
      <c r="J9" s="67"/>
      <c r="K9" s="156" t="s">
        <v>11</v>
      </c>
      <c r="L9" s="157"/>
      <c r="M9" s="157"/>
      <c r="N9" s="157"/>
      <c r="O9" s="157"/>
      <c r="P9" s="103">
        <f>SUM(P6:P7)</f>
        <v>6490</v>
      </c>
      <c r="Q9" s="74"/>
      <c r="R9" s="75"/>
      <c r="S9" s="75"/>
      <c r="T9" s="75"/>
      <c r="U9" s="75"/>
      <c r="V9" s="75"/>
      <c r="W9" s="76"/>
    </row>
    <row r="10" spans="2:25" ht="15">
      <c r="B10" s="73"/>
      <c r="C10" s="50"/>
      <c r="D10" s="104"/>
      <c r="E10" s="104"/>
      <c r="F10" s="151" t="s">
        <v>12</v>
      </c>
      <c r="G10" s="152"/>
      <c r="H10" s="152"/>
      <c r="I10" s="105">
        <f>SUM(I9:I9)</f>
        <v>0</v>
      </c>
      <c r="J10" s="67"/>
      <c r="K10" s="151" t="s">
        <v>12</v>
      </c>
      <c r="L10" s="152"/>
      <c r="M10" s="152"/>
      <c r="N10" s="152"/>
      <c r="O10" s="152"/>
      <c r="P10" s="106">
        <f>SUM(P9:P9)</f>
        <v>6490</v>
      </c>
      <c r="Q10" s="77"/>
      <c r="R10" s="78"/>
      <c r="S10" s="78"/>
      <c r="T10" s="78"/>
      <c r="U10" s="78"/>
      <c r="V10" s="78"/>
      <c r="W10" s="79"/>
    </row>
    <row r="11" spans="2:25" ht="15">
      <c r="B11" s="73"/>
      <c r="C11" s="50"/>
      <c r="D11" s="104"/>
      <c r="E11" s="107"/>
      <c r="F11" s="93"/>
      <c r="G11" s="153" t="s">
        <v>34</v>
      </c>
      <c r="H11" s="153"/>
      <c r="I11" s="108">
        <f>I10*19%</f>
        <v>0</v>
      </c>
      <c r="J11" s="80"/>
      <c r="K11" s="154" t="s">
        <v>35</v>
      </c>
      <c r="L11" s="153"/>
      <c r="M11" s="153"/>
      <c r="N11" s="153"/>
      <c r="O11" s="153"/>
      <c r="P11" s="109">
        <f>P10*19%</f>
        <v>1233.0999999999999</v>
      </c>
      <c r="Q11" s="77"/>
      <c r="R11" s="78"/>
      <c r="S11" s="78"/>
      <c r="T11" s="78"/>
      <c r="U11" s="78"/>
      <c r="V11" s="78"/>
      <c r="W11" s="79"/>
    </row>
    <row r="12" spans="2:25" ht="13.9" customHeight="1">
      <c r="B12" s="73"/>
      <c r="C12" s="50"/>
      <c r="D12" s="50"/>
      <c r="E12" s="110"/>
      <c r="F12" s="91"/>
      <c r="G12" s="163" t="s">
        <v>36</v>
      </c>
      <c r="H12" s="163"/>
      <c r="I12" s="111">
        <f>+I10+I11</f>
        <v>0</v>
      </c>
      <c r="J12" s="67"/>
      <c r="K12" s="164" t="s">
        <v>13</v>
      </c>
      <c r="L12" s="163"/>
      <c r="M12" s="163"/>
      <c r="N12" s="163"/>
      <c r="O12" s="163"/>
      <c r="P12" s="115">
        <f>SUM(P10:P11)</f>
        <v>7723.1</v>
      </c>
      <c r="Q12" s="82"/>
      <c r="R12" s="78"/>
      <c r="S12" s="78"/>
      <c r="T12" s="78"/>
      <c r="U12" s="78"/>
      <c r="V12" s="78"/>
      <c r="W12" s="79"/>
    </row>
    <row r="13" spans="2:25" ht="15">
      <c r="B13" s="73"/>
      <c r="C13" s="50"/>
      <c r="D13" s="104"/>
      <c r="E13" s="112"/>
      <c r="F13" s="91"/>
      <c r="G13" s="92"/>
      <c r="H13" s="92"/>
      <c r="I13" s="113"/>
      <c r="J13" s="67"/>
      <c r="K13" s="91"/>
      <c r="L13" s="92"/>
      <c r="M13" s="92"/>
      <c r="N13" s="92"/>
      <c r="O13" s="92"/>
      <c r="P13" s="81"/>
      <c r="Q13" s="82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104"/>
      <c r="E14" s="90"/>
      <c r="F14" s="161"/>
      <c r="G14" s="162"/>
      <c r="H14" s="162"/>
      <c r="I14" s="114"/>
      <c r="J14" s="67"/>
      <c r="K14" s="161"/>
      <c r="L14" s="162"/>
      <c r="M14" s="162"/>
      <c r="N14" s="162"/>
      <c r="O14" s="162"/>
      <c r="P14" s="83"/>
      <c r="Q14" s="83"/>
      <c r="R14" s="83"/>
      <c r="S14" s="83"/>
      <c r="T14" s="84"/>
      <c r="U14" s="84"/>
      <c r="V14" s="84"/>
      <c r="W14" s="85"/>
    </row>
    <row r="15" spans="2:25">
      <c r="Y15" s="1" t="e">
        <f>LOWER(#REF!)</f>
        <v>#REF!</v>
      </c>
    </row>
    <row r="28" ht="15" customHeight="1"/>
    <row r="35" ht="13.9" customHeight="1"/>
  </sheetData>
  <mergeCells count="14">
    <mergeCell ref="R6:V6"/>
    <mergeCell ref="K9:O9"/>
    <mergeCell ref="R7:W7"/>
    <mergeCell ref="F9:H9"/>
    <mergeCell ref="F14:H14"/>
    <mergeCell ref="K14:O14"/>
    <mergeCell ref="G12:H12"/>
    <mergeCell ref="K12:O12"/>
    <mergeCell ref="F3:I3"/>
    <mergeCell ref="K3:P3"/>
    <mergeCell ref="F10:H10"/>
    <mergeCell ref="K10:O10"/>
    <mergeCell ref="G11:H11"/>
    <mergeCell ref="K11:O11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6"/>
  <sheetViews>
    <sheetView showGridLines="0" tabSelected="1" zoomScaleNormal="100" workbookViewId="0">
      <selection activeCell="C6" sqref="C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0.7109375" style="120" hidden="1" customWidth="1"/>
    <col min="6" max="6" width="12.7109375" style="120" hidden="1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29.8554687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 t="s">
        <v>69</v>
      </c>
      <c r="D5" s="10" t="s">
        <v>16</v>
      </c>
      <c r="E5" s="121" t="s">
        <v>18</v>
      </c>
      <c r="F5" s="138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67</v>
      </c>
      <c r="D6" s="12"/>
      <c r="E6" s="122" t="s">
        <v>17</v>
      </c>
      <c r="F6" s="139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43</v>
      </c>
      <c r="D7" s="29"/>
      <c r="E7" s="32"/>
      <c r="F7" s="130">
        <f t="shared" ref="F7:F12" si="0">E7*D7</f>
        <v>0</v>
      </c>
      <c r="G7" s="29">
        <v>2</v>
      </c>
      <c r="H7" s="31">
        <v>45990</v>
      </c>
      <c r="I7" s="32">
        <f>H7*G7</f>
        <v>91980</v>
      </c>
      <c r="J7" s="33">
        <v>0</v>
      </c>
      <c r="K7" s="49">
        <f>ROUND(I7-(I7*J7),2)</f>
        <v>91980</v>
      </c>
      <c r="L7" s="39" t="s">
        <v>65</v>
      </c>
      <c r="O7" s="143" t="s">
        <v>44</v>
      </c>
    </row>
    <row r="8" spans="1:15" ht="15">
      <c r="A8" s="4"/>
      <c r="B8" s="30">
        <v>2</v>
      </c>
      <c r="C8" s="16" t="s">
        <v>45</v>
      </c>
      <c r="D8" s="29"/>
      <c r="E8" s="32"/>
      <c r="F8" s="130">
        <f t="shared" si="0"/>
        <v>0</v>
      </c>
      <c r="G8" s="29">
        <v>1</v>
      </c>
      <c r="H8" s="31">
        <v>5990</v>
      </c>
      <c r="I8" s="32">
        <f t="shared" ref="I8:I18" si="1">H8*G8</f>
        <v>5990</v>
      </c>
      <c r="J8" s="33">
        <v>0</v>
      </c>
      <c r="K8" s="49">
        <f t="shared" ref="K8:K18" si="2">ROUND(I8-(I8*J8),2)</f>
        <v>5990</v>
      </c>
      <c r="L8" s="39" t="s">
        <v>65</v>
      </c>
      <c r="O8" s="143" t="s">
        <v>55</v>
      </c>
    </row>
    <row r="9" spans="1:15" s="134" customFormat="1" ht="15">
      <c r="A9" s="126"/>
      <c r="B9" s="30">
        <v>3</v>
      </c>
      <c r="C9" s="127" t="s">
        <v>46</v>
      </c>
      <c r="D9" s="128"/>
      <c r="E9" s="129"/>
      <c r="F9" s="130">
        <f t="shared" si="0"/>
        <v>0</v>
      </c>
      <c r="G9" s="128">
        <v>2</v>
      </c>
      <c r="H9" s="31">
        <v>1250</v>
      </c>
      <c r="I9" s="129">
        <f t="shared" si="1"/>
        <v>2500</v>
      </c>
      <c r="J9" s="131">
        <v>0</v>
      </c>
      <c r="K9" s="132">
        <f t="shared" si="2"/>
        <v>2500</v>
      </c>
      <c r="L9" s="39" t="s">
        <v>65</v>
      </c>
      <c r="O9" s="144" t="s">
        <v>56</v>
      </c>
    </row>
    <row r="10" spans="1:15" s="134" customFormat="1" ht="15">
      <c r="A10" s="126"/>
      <c r="B10" s="30">
        <v>4</v>
      </c>
      <c r="C10" s="135" t="s">
        <v>47</v>
      </c>
      <c r="D10" s="128"/>
      <c r="E10" s="129"/>
      <c r="F10" s="130">
        <f t="shared" si="0"/>
        <v>0</v>
      </c>
      <c r="G10" s="128">
        <v>3</v>
      </c>
      <c r="H10" s="31">
        <v>3190</v>
      </c>
      <c r="I10" s="129">
        <f t="shared" si="1"/>
        <v>9570</v>
      </c>
      <c r="J10" s="131">
        <v>0</v>
      </c>
      <c r="K10" s="132">
        <f t="shared" si="2"/>
        <v>9570</v>
      </c>
      <c r="L10" s="39" t="s">
        <v>65</v>
      </c>
      <c r="O10" s="144" t="s">
        <v>57</v>
      </c>
    </row>
    <row r="11" spans="1:15" s="134" customFormat="1" ht="15">
      <c r="A11" s="126"/>
      <c r="B11" s="30">
        <v>5</v>
      </c>
      <c r="C11" s="135" t="s">
        <v>48</v>
      </c>
      <c r="D11" s="128"/>
      <c r="E11" s="129"/>
      <c r="F11" s="130">
        <f t="shared" si="0"/>
        <v>0</v>
      </c>
      <c r="G11" s="128">
        <v>4</v>
      </c>
      <c r="H11" s="31">
        <v>1050</v>
      </c>
      <c r="I11" s="129">
        <f t="shared" si="1"/>
        <v>4200</v>
      </c>
      <c r="J11" s="131">
        <v>0</v>
      </c>
      <c r="K11" s="132">
        <f t="shared" si="2"/>
        <v>4200</v>
      </c>
      <c r="L11" s="39" t="s">
        <v>65</v>
      </c>
      <c r="O11" s="144" t="s">
        <v>58</v>
      </c>
    </row>
    <row r="12" spans="1:15" s="134" customFormat="1" ht="15">
      <c r="A12" s="126"/>
      <c r="B12" s="30">
        <v>6</v>
      </c>
      <c r="C12" s="135" t="s">
        <v>49</v>
      </c>
      <c r="D12" s="128"/>
      <c r="E12" s="129"/>
      <c r="F12" s="130">
        <f t="shared" si="0"/>
        <v>0</v>
      </c>
      <c r="G12" s="128">
        <v>1</v>
      </c>
      <c r="H12" s="31">
        <v>3200</v>
      </c>
      <c r="I12" s="129">
        <f t="shared" si="1"/>
        <v>3200</v>
      </c>
      <c r="J12" s="131">
        <v>0</v>
      </c>
      <c r="K12" s="132">
        <f t="shared" si="2"/>
        <v>3200</v>
      </c>
      <c r="L12" s="39" t="s">
        <v>65</v>
      </c>
      <c r="O12" s="145" t="s">
        <v>59</v>
      </c>
    </row>
    <row r="13" spans="1:15" s="134" customFormat="1" ht="15">
      <c r="A13" s="126"/>
      <c r="B13" s="30">
        <v>7</v>
      </c>
      <c r="C13" s="135" t="s">
        <v>50</v>
      </c>
      <c r="D13" s="128"/>
      <c r="E13" s="129"/>
      <c r="F13" s="130">
        <f t="shared" ref="F13:F17" si="3">E13*D13</f>
        <v>0</v>
      </c>
      <c r="G13" s="128">
        <v>2</v>
      </c>
      <c r="H13" s="31">
        <v>1000</v>
      </c>
      <c r="I13" s="129">
        <f t="shared" si="1"/>
        <v>2000</v>
      </c>
      <c r="J13" s="131">
        <v>0</v>
      </c>
      <c r="K13" s="132">
        <f t="shared" si="2"/>
        <v>2000</v>
      </c>
      <c r="L13" s="39" t="s">
        <v>65</v>
      </c>
      <c r="O13" s="144" t="s">
        <v>60</v>
      </c>
    </row>
    <row r="14" spans="1:15" s="134" customFormat="1" ht="15">
      <c r="A14" s="126"/>
      <c r="B14" s="30">
        <v>8</v>
      </c>
      <c r="C14" s="135" t="s">
        <v>51</v>
      </c>
      <c r="D14" s="128"/>
      <c r="E14" s="129"/>
      <c r="F14" s="130">
        <f t="shared" si="3"/>
        <v>0</v>
      </c>
      <c r="G14" s="128">
        <v>1</v>
      </c>
      <c r="H14" s="31">
        <v>7842</v>
      </c>
      <c r="I14" s="129">
        <f t="shared" si="1"/>
        <v>7842</v>
      </c>
      <c r="J14" s="131">
        <v>0</v>
      </c>
      <c r="K14" s="132">
        <f t="shared" si="2"/>
        <v>7842</v>
      </c>
      <c r="L14" s="39" t="s">
        <v>65</v>
      </c>
      <c r="O14" s="144" t="s">
        <v>61</v>
      </c>
    </row>
    <row r="15" spans="1:15" ht="15">
      <c r="A15" s="4"/>
      <c r="B15" s="30">
        <v>9</v>
      </c>
      <c r="C15" s="125" t="s">
        <v>52</v>
      </c>
      <c r="D15" s="29"/>
      <c r="E15" s="32"/>
      <c r="F15" s="119">
        <f t="shared" si="3"/>
        <v>0</v>
      </c>
      <c r="G15" s="29">
        <v>3</v>
      </c>
      <c r="H15" s="31">
        <v>1500</v>
      </c>
      <c r="I15" s="32">
        <f t="shared" si="1"/>
        <v>4500</v>
      </c>
      <c r="J15" s="33">
        <v>0</v>
      </c>
      <c r="K15" s="49">
        <f t="shared" si="2"/>
        <v>4500</v>
      </c>
      <c r="L15" s="39" t="s">
        <v>65</v>
      </c>
      <c r="O15" s="143" t="s">
        <v>62</v>
      </c>
    </row>
    <row r="16" spans="1:15" ht="15">
      <c r="A16" s="4"/>
      <c r="B16" s="30">
        <v>10</v>
      </c>
      <c r="C16" s="125" t="s">
        <v>53</v>
      </c>
      <c r="D16" s="29"/>
      <c r="E16" s="32"/>
      <c r="F16" s="119">
        <f t="shared" si="3"/>
        <v>0</v>
      </c>
      <c r="G16" s="29">
        <v>2</v>
      </c>
      <c r="H16" s="31">
        <v>7400</v>
      </c>
      <c r="I16" s="32">
        <f t="shared" si="1"/>
        <v>14800</v>
      </c>
      <c r="J16" s="33">
        <v>0</v>
      </c>
      <c r="K16" s="49">
        <f t="shared" si="2"/>
        <v>14800</v>
      </c>
      <c r="L16" s="39" t="s">
        <v>65</v>
      </c>
      <c r="O16" s="143" t="s">
        <v>63</v>
      </c>
    </row>
    <row r="17" spans="1:15" ht="15">
      <c r="A17" s="4"/>
      <c r="B17" s="30">
        <v>11</v>
      </c>
      <c r="C17" s="125" t="s">
        <v>54</v>
      </c>
      <c r="D17" s="29"/>
      <c r="E17" s="32"/>
      <c r="F17" s="119">
        <f t="shared" si="3"/>
        <v>0</v>
      </c>
      <c r="G17" s="29">
        <v>1</v>
      </c>
      <c r="H17" s="31"/>
      <c r="I17" s="32">
        <f t="shared" si="1"/>
        <v>0</v>
      </c>
      <c r="J17" s="33">
        <v>0</v>
      </c>
      <c r="K17" s="49">
        <f t="shared" si="2"/>
        <v>0</v>
      </c>
      <c r="L17" s="133" t="s">
        <v>64</v>
      </c>
      <c r="O17" s="38"/>
    </row>
    <row r="18" spans="1:15" ht="15">
      <c r="A18" s="4"/>
      <c r="B18" s="30">
        <v>11</v>
      </c>
      <c r="C18" s="173" t="s">
        <v>68</v>
      </c>
      <c r="D18" s="174"/>
      <c r="E18" s="175"/>
      <c r="F18" s="119"/>
      <c r="G18" s="29">
        <v>1</v>
      </c>
      <c r="H18" s="31">
        <v>10000</v>
      </c>
      <c r="I18" s="32">
        <f t="shared" si="1"/>
        <v>10000</v>
      </c>
      <c r="J18" s="33">
        <v>0</v>
      </c>
      <c r="K18" s="49">
        <f t="shared" si="2"/>
        <v>10000</v>
      </c>
      <c r="L18" s="133"/>
      <c r="O18" s="38"/>
    </row>
    <row r="19" spans="1:15">
      <c r="A19" s="4"/>
      <c r="B19" s="17"/>
      <c r="C19" s="20"/>
      <c r="D19" s="21"/>
      <c r="E19" s="123"/>
      <c r="F19" s="140"/>
      <c r="G19" s="22"/>
      <c r="H19" s="123"/>
      <c r="I19" s="20"/>
      <c r="J19" s="20"/>
      <c r="K19" s="21"/>
      <c r="L19" s="40"/>
    </row>
    <row r="20" spans="1:15" ht="15">
      <c r="A20" s="4"/>
      <c r="B20" s="18"/>
      <c r="C20" s="23"/>
      <c r="D20" s="172" t="s">
        <v>37</v>
      </c>
      <c r="E20" s="172"/>
      <c r="F20" s="116">
        <f>SUM(F7:F17)</f>
        <v>0</v>
      </c>
      <c r="G20" s="34" t="s">
        <v>24</v>
      </c>
      <c r="H20" s="136"/>
      <c r="I20" s="35"/>
      <c r="J20" s="36"/>
      <c r="K20" s="37">
        <f>SUM(K7:K19)</f>
        <v>156582</v>
      </c>
      <c r="L20" s="41"/>
      <c r="O20" s="38"/>
    </row>
    <row r="21" spans="1:15" ht="15">
      <c r="A21" s="4"/>
      <c r="B21" s="19"/>
      <c r="C21" s="24"/>
      <c r="D21" s="25"/>
      <c r="E21" s="124"/>
      <c r="F21" s="141"/>
      <c r="G21" s="6"/>
      <c r="H21" s="124"/>
      <c r="I21" s="26"/>
      <c r="J21" s="27"/>
      <c r="K21" s="28"/>
      <c r="L21" s="42"/>
      <c r="O21" s="38"/>
    </row>
    <row r="22" spans="1:15" ht="15">
      <c r="A22" s="4"/>
      <c r="G22" s="3"/>
      <c r="H22" s="137"/>
      <c r="I22" s="3"/>
      <c r="J22" s="7"/>
      <c r="K22" s="8"/>
      <c r="L22" s="43"/>
      <c r="O22" s="38"/>
    </row>
    <row r="23" spans="1:15" ht="15.75">
      <c r="A23" s="4"/>
      <c r="J23" s="166" t="s">
        <v>30</v>
      </c>
      <c r="K23" s="167"/>
      <c r="L23" s="45">
        <f>'Daños Edificio'!P12</f>
        <v>7723.1</v>
      </c>
      <c r="O23" s="38"/>
    </row>
    <row r="24" spans="1:15" ht="15">
      <c r="J24" s="168" t="s">
        <v>31</v>
      </c>
      <c r="K24" s="169"/>
      <c r="L24" s="46">
        <f>K20</f>
        <v>156582</v>
      </c>
    </row>
    <row r="25" spans="1:15" ht="15.75">
      <c r="J25" s="170" t="s">
        <v>32</v>
      </c>
      <c r="K25" s="171"/>
      <c r="L25" s="47">
        <f>SUM(L23:L24)</f>
        <v>164305.1</v>
      </c>
    </row>
    <row r="27" spans="1:15" ht="15">
      <c r="B27"/>
    </row>
    <row r="57" spans="1:1" ht="15">
      <c r="A57"/>
    </row>
    <row r="68" spans="1:1" ht="15">
      <c r="A68"/>
    </row>
    <row r="87" spans="1:1" ht="15">
      <c r="A87"/>
    </row>
    <row r="106" spans="1:1" ht="15">
      <c r="A106"/>
    </row>
    <row r="133" spans="1:2" ht="15">
      <c r="A133"/>
    </row>
    <row r="137" spans="1:2" ht="15">
      <c r="B137"/>
    </row>
    <row r="162" spans="1:1" ht="15">
      <c r="A162"/>
    </row>
    <row r="183" spans="1:1" ht="15">
      <c r="A183"/>
    </row>
    <row r="209" spans="1:1" ht="15">
      <c r="A209"/>
    </row>
    <row r="226" ht="12.6" customHeight="1"/>
  </sheetData>
  <mergeCells count="6">
    <mergeCell ref="D4:F4"/>
    <mergeCell ref="G4:L4"/>
    <mergeCell ref="J23:K23"/>
    <mergeCell ref="J24:K24"/>
    <mergeCell ref="J25:K25"/>
    <mergeCell ref="D20:E20"/>
  </mergeCells>
  <hyperlinks>
    <hyperlink ref="O7" r:id="rId1" xr:uid="{F4A8F80B-15AC-45FA-9924-EE078E184DF4}"/>
    <hyperlink ref="O8" r:id="rId2" xr:uid="{B3E05522-CFEA-45D3-A982-57E98505B5AD}"/>
    <hyperlink ref="O9" r:id="rId3" xr:uid="{FD1CEDC8-5CE6-4B1F-A93D-D3E070BF6F40}"/>
    <hyperlink ref="O10" r:id="rId4" xr:uid="{9A6E0BC1-FE16-4238-8734-C4B643BAAB24}"/>
    <hyperlink ref="O11" r:id="rId5" xr:uid="{E8939112-DB1B-497B-9ED6-82E54A0BF275}"/>
    <hyperlink ref="O12" r:id="rId6" xr:uid="{747A45D8-9882-4D8B-99DA-CD21DAD2D17B}"/>
    <hyperlink ref="O13" r:id="rId7" xr:uid="{9B45CF22-3BC2-46C1-8DDF-F8306A43C8B7}"/>
    <hyperlink ref="O14" r:id="rId8" xr:uid="{40C21455-7519-4344-94B3-16FA06A27DE8}"/>
    <hyperlink ref="O15" r:id="rId9" xr:uid="{C1864B32-17DD-42D3-9460-84DFA4583CC3}"/>
    <hyperlink ref="O16" r:id="rId10" xr:uid="{6530F167-B040-4946-ACDA-DB662F7BA07E}"/>
  </hyperlinks>
  <pageMargins left="0.7" right="0.7" top="0.75" bottom="0.75" header="0.3" footer="0.3"/>
  <pageSetup orientation="portrait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2024-03-01T14:00:51Z</dcterms:modified>
</cp:coreProperties>
</file>