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895509ED-2387-47E2-8E6F-8A92AA41CBE5}" xr6:coauthVersionLast="47" xr6:coauthVersionMax="47" xr10:uidLastSave="{00000000-0000-0000-0000-000000000000}"/>
  <bookViews>
    <workbookView xWindow="22932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" l="1"/>
  <c r="I14" i="1"/>
  <c r="N15" i="1"/>
  <c r="P15" i="1" s="1"/>
  <c r="I15" i="1"/>
  <c r="N14" i="1"/>
  <c r="P14" i="1" s="1"/>
  <c r="N13" i="1"/>
  <c r="P13" i="1" s="1"/>
  <c r="N9" i="1"/>
  <c r="P9" i="1" s="1"/>
  <c r="I12" i="1"/>
  <c r="N12" i="1"/>
  <c r="P12" i="1" s="1"/>
  <c r="Y19" i="1" l="1"/>
  <c r="F7" i="3" l="1"/>
  <c r="F8" i="3"/>
  <c r="F9" i="3"/>
  <c r="N8" i="1"/>
  <c r="P8" i="1" s="1"/>
  <c r="N10" i="1"/>
  <c r="P10" i="1" s="1"/>
  <c r="N16" i="1"/>
  <c r="P16" i="1" s="1"/>
  <c r="I8" i="1"/>
  <c r="I10" i="1"/>
  <c r="I16" i="1"/>
  <c r="I7" i="3"/>
  <c r="K7" i="3" s="1"/>
  <c r="I8" i="3"/>
  <c r="K8" i="3" s="1"/>
  <c r="I9" i="3"/>
  <c r="K9" i="3" s="1"/>
  <c r="N7" i="1"/>
  <c r="P7" i="1" s="1"/>
  <c r="I7" i="1"/>
  <c r="P18" i="1" l="1"/>
  <c r="P19" i="1" s="1"/>
  <c r="I18" i="1"/>
  <c r="I19" i="1" s="1"/>
  <c r="I21" i="1" l="1"/>
  <c r="F14" i="3" s="1"/>
  <c r="P21" i="1"/>
  <c r="L14" i="3" s="1"/>
  <c r="F11" i="3" l="1"/>
  <c r="F15" i="3" s="1"/>
  <c r="F16" i="3" s="1"/>
  <c r="K11" i="3"/>
  <c r="L15" i="3" l="1"/>
  <c r="L16" i="3" s="1"/>
</calcChain>
</file>

<file path=xl/sharedStrings.xml><?xml version="1.0" encoding="utf-8"?>
<sst xmlns="http://schemas.openxmlformats.org/spreadsheetml/2006/main" count="101" uniqueCount="69">
  <si>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</si>
  <si>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</si>
  <si>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</si>
  <si>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</si>
  <si>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</si>
  <si>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</si>
  <si>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</si>
  <si>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</si>
  <si>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</si>
  <si>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</si>
  <si>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</si>
  <si>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</si>
  <si>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</si>
  <si>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</si>
  <si>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</si>
  <si>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</si>
  <si>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</si>
  <si>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</si>
  <si>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</si>
  <si>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</si>
  <si>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</si>
  <si>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</si>
  <si>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</si>
  <si>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</si>
  <si>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</si>
  <si>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</si>
  <si>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</si>
  <si>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</si>
  <si>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</si>
  <si>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</si>
  <si>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</si>
  <si>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</si>
  <si>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</si>
  <si>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</si>
  <si>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</si>
  <si>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</si>
  <si>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</si>
  <si>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</si>
  <si>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</si>
  <si>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</si>
  <si>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Piso flotante 8 mm touch café</t>
  </si>
  <si>
    <t>m2</t>
  </si>
  <si>
    <t>Guardapolvo</t>
  </si>
  <si>
    <t>ml</t>
  </si>
  <si>
    <t xml:space="preserve">Junquillo </t>
  </si>
  <si>
    <t>Retiro piso flotante</t>
  </si>
  <si>
    <t>1.1</t>
  </si>
  <si>
    <t>1.2</t>
  </si>
  <si>
    <t>1.3</t>
  </si>
  <si>
    <t>2.1</t>
  </si>
  <si>
    <t>2.2</t>
  </si>
  <si>
    <t>https://www.easy.cl/mueble-vanitorio-55-cm-alba-blanco-1156391/p</t>
  </si>
  <si>
    <t>Mueble de baño</t>
  </si>
  <si>
    <t>Toallas de baños grandes (6)</t>
  </si>
  <si>
    <t>https://www.paris.cl/toalla-de-bano-70-x-140-cm-500-g-403371024.html?utm_campaign=organicshopping&amp;utm_medium=organic&amp;utm_source=google</t>
  </si>
  <si>
    <t>Gastos notariales</t>
  </si>
  <si>
    <t>Valle lo Campino Norte N°1524, Quilicura</t>
  </si>
  <si>
    <t>Sra. Andrea del Pilar Ramirez Cabrera</t>
  </si>
  <si>
    <t>Instalacion piso flotante</t>
  </si>
  <si>
    <t>Trabajos a realizar</t>
  </si>
  <si>
    <t>Espuma niveladora</t>
  </si>
  <si>
    <t>Retiro guardapolvos y junquillo</t>
  </si>
  <si>
    <t>Preparacion base</t>
  </si>
  <si>
    <t>2.3</t>
  </si>
  <si>
    <t>1.4</t>
  </si>
  <si>
    <t>2.4</t>
  </si>
  <si>
    <t>2.5</t>
  </si>
  <si>
    <t>Retiro de escombros</t>
  </si>
  <si>
    <t>gl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</si>
</sst>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4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8" fillId="2" borderId="0" xfId="3" applyFill="1"/>
    <xf numFmtId="0" fontId="18" fillId="2" borderId="0" xfId="0" applyFont="1" applyFill="1" applyAlignment="1">
      <alignment horizontal="center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17</xdr:row>
      <xdr:rowOff>13335</xdr:rowOff>
    </xdr:from>
    <xdr:to>
      <xdr:col>7</xdr:col>
      <xdr:colOff>426720</xdr:colOff>
      <xdr:row>42</xdr:row>
      <xdr:rowOff>83961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EB6EA74-53C1-42EC-9322-4B86E00832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6221" y="3061335"/>
          <a:ext cx="6816089" cy="4227336"/>
        </a:xfrm>
        <a:prstGeom prst="rect">
          <a:avLst/>
        </a:prstGeom>
      </xdr:spPr>
    </xdr:pic>
    <xdr:clientData/>
  </xdr:twoCellAnchor>
  <xdr:twoCellAnchor editAs="oneCell">
    <xdr:from>
      <xdr:col>0</xdr:col>
      <xdr:colOff>66676</xdr:colOff>
      <xdr:row>44</xdr:row>
      <xdr:rowOff>148590</xdr:rowOff>
    </xdr:from>
    <xdr:to>
      <xdr:col>8</xdr:col>
      <xdr:colOff>68580</xdr:colOff>
      <xdr:row>65</xdr:row>
      <xdr:rowOff>44775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31DF6C7-CD68-3394-6E14-DC249AF896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676" y="7669530"/>
          <a:ext cx="7465694" cy="32604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paris.cl/toalla-de-bano-70-x-140-cm-500-g-403371024.html?utm_campaign=organicshopping&amp;utm_medium=organic&amp;utm_source=google" TargetMode="External"/><Relationship Id="rId1" Type="http://schemas.openxmlformats.org/officeDocument/2006/relationships/hyperlink" Target="https://www.easy.cl/mueble-vanitorio-55-cm-alba-blanco-1156391/p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39"/>
  <sheetViews>
    <sheetView showGridLines="0" zoomScale="85" zoomScaleNormal="85" workbookViewId="0">
      <selection activeCell="F26" sqref="F26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8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10.710937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3" ht="15">
      <c r="B2" s="50"/>
      <c r="C2" s="50"/>
      <c r="D2" s="94" t="s">
        <v>57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3" ht="15">
      <c r="B3" s="88" t="s">
        <v>10</v>
      </c>
      <c r="C3" s="50"/>
      <c r="D3" s="87" t="s">
        <v>2</v>
      </c>
      <c r="E3" s="53"/>
      <c r="F3" s="152" t="s">
        <v>0</v>
      </c>
      <c r="G3" s="153"/>
      <c r="H3" s="153"/>
      <c r="I3" s="154"/>
      <c r="J3" s="54"/>
      <c r="K3" s="155" t="s">
        <v>1</v>
      </c>
      <c r="L3" s="155"/>
      <c r="M3" s="156"/>
      <c r="N3" s="156"/>
      <c r="O3" s="156"/>
      <c r="P3" s="156"/>
      <c r="Q3" s="55"/>
      <c r="R3" s="52"/>
      <c r="S3" s="52"/>
      <c r="T3" s="52"/>
      <c r="U3" s="52"/>
      <c r="V3" s="52"/>
      <c r="W3" s="51"/>
    </row>
    <row r="4" spans="2:23" ht="15">
      <c r="B4" s="95"/>
      <c r="C4" s="96"/>
      <c r="D4" s="97" t="s">
        <v>56</v>
      </c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3" ht="15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3" ht="15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47" t="s">
        <v>9</v>
      </c>
      <c r="S6" s="147"/>
      <c r="T6" s="147"/>
      <c r="U6" s="147"/>
      <c r="V6" s="147"/>
      <c r="W6" s="64"/>
    </row>
    <row r="7" spans="2:23" ht="15">
      <c r="B7" s="100" t="s">
        <v>46</v>
      </c>
      <c r="C7" s="50"/>
      <c r="D7" s="145" t="s">
        <v>40</v>
      </c>
      <c r="E7" s="66"/>
      <c r="F7" s="68">
        <v>20</v>
      </c>
      <c r="G7" s="69" t="s">
        <v>41</v>
      </c>
      <c r="H7" s="70">
        <v>64990</v>
      </c>
      <c r="I7" s="70">
        <f t="shared" ref="I7:I16" si="0">+F7*H7</f>
        <v>1299800</v>
      </c>
      <c r="J7" s="67"/>
      <c r="K7" s="68">
        <v>20</v>
      </c>
      <c r="L7" s="69" t="s">
        <v>41</v>
      </c>
      <c r="M7" s="70">
        <v>18881</v>
      </c>
      <c r="N7" s="70">
        <f t="shared" ref="N7:N16" si="1">+K7*M7</f>
        <v>377620</v>
      </c>
      <c r="O7" s="72">
        <v>0</v>
      </c>
      <c r="P7" s="70">
        <f t="shared" ref="P7:P16" si="2">+(-N7*O7)+N7</f>
        <v>377620</v>
      </c>
      <c r="Q7" s="71"/>
      <c r="R7" s="163"/>
      <c r="S7" s="164"/>
      <c r="T7" s="164"/>
      <c r="U7" s="164"/>
      <c r="V7" s="164"/>
      <c r="W7" s="165"/>
    </row>
    <row r="8" spans="2:23" ht="15">
      <c r="B8" s="100" t="s">
        <v>47</v>
      </c>
      <c r="C8" s="50"/>
      <c r="D8" s="145" t="s">
        <v>42</v>
      </c>
      <c r="E8" s="66"/>
      <c r="F8" s="68"/>
      <c r="G8" s="69"/>
      <c r="H8" s="70"/>
      <c r="I8" s="70">
        <f t="shared" si="0"/>
        <v>0</v>
      </c>
      <c r="J8" s="67"/>
      <c r="K8" s="68">
        <v>8</v>
      </c>
      <c r="L8" s="69" t="s">
        <v>43</v>
      </c>
      <c r="M8" s="70">
        <v>5190</v>
      </c>
      <c r="N8" s="70">
        <f t="shared" si="1"/>
        <v>41520</v>
      </c>
      <c r="O8" s="72">
        <v>0</v>
      </c>
      <c r="P8" s="70">
        <f t="shared" si="2"/>
        <v>41520</v>
      </c>
      <c r="Q8" s="71"/>
      <c r="R8" s="163"/>
      <c r="S8" s="164"/>
      <c r="T8" s="164"/>
      <c r="U8" s="164"/>
      <c r="V8" s="164"/>
      <c r="W8" s="165"/>
    </row>
    <row r="9" spans="2:23" ht="15">
      <c r="B9" s="100" t="s">
        <v>48</v>
      </c>
      <c r="C9" s="50"/>
      <c r="D9" s="145" t="s">
        <v>60</v>
      </c>
      <c r="E9" s="66"/>
      <c r="F9" s="68"/>
      <c r="G9" s="69"/>
      <c r="H9" s="70"/>
      <c r="I9" s="70"/>
      <c r="J9" s="67"/>
      <c r="K9" s="68">
        <v>20</v>
      </c>
      <c r="L9" s="69" t="s">
        <v>41</v>
      </c>
      <c r="M9" s="70">
        <v>1179</v>
      </c>
      <c r="N9" s="70">
        <f t="shared" si="1"/>
        <v>23580</v>
      </c>
      <c r="O9" s="72">
        <v>0</v>
      </c>
      <c r="P9" s="70">
        <f t="shared" si="2"/>
        <v>23580</v>
      </c>
      <c r="Q9" s="71"/>
      <c r="R9" s="119"/>
      <c r="S9" s="120"/>
      <c r="T9" s="120"/>
      <c r="U9" s="120"/>
      <c r="V9" s="120"/>
      <c r="W9" s="121"/>
    </row>
    <row r="10" spans="2:23" ht="13.15" customHeight="1">
      <c r="B10" s="100" t="s">
        <v>64</v>
      </c>
      <c r="C10" s="50"/>
      <c r="D10" s="138" t="s">
        <v>44</v>
      </c>
      <c r="E10" s="66"/>
      <c r="F10" s="68"/>
      <c r="G10" s="69"/>
      <c r="H10" s="70"/>
      <c r="I10" s="70">
        <f t="shared" si="0"/>
        <v>0</v>
      </c>
      <c r="J10" s="67"/>
      <c r="K10" s="68">
        <v>8</v>
      </c>
      <c r="L10" s="69" t="s">
        <v>43</v>
      </c>
      <c r="M10" s="70">
        <v>2390</v>
      </c>
      <c r="N10" s="70">
        <f t="shared" si="1"/>
        <v>19120</v>
      </c>
      <c r="O10" s="72">
        <v>0</v>
      </c>
      <c r="P10" s="70">
        <f t="shared" si="2"/>
        <v>19120</v>
      </c>
      <c r="Q10" s="71"/>
      <c r="R10" s="163"/>
      <c r="S10" s="164"/>
      <c r="T10" s="164"/>
      <c r="U10" s="164"/>
      <c r="V10" s="164"/>
      <c r="W10" s="165"/>
    </row>
    <row r="11" spans="2:23" ht="15">
      <c r="B11" s="57">
        <v>2</v>
      </c>
      <c r="C11" s="58"/>
      <c r="D11" s="99" t="s">
        <v>59</v>
      </c>
      <c r="E11" s="59"/>
      <c r="F11" s="60" t="s">
        <v>3</v>
      </c>
      <c r="G11" s="57" t="s">
        <v>4</v>
      </c>
      <c r="H11" s="61" t="s">
        <v>5</v>
      </c>
      <c r="I11" s="62" t="s">
        <v>6</v>
      </c>
      <c r="J11" s="56"/>
      <c r="K11" s="60" t="s">
        <v>3</v>
      </c>
      <c r="L11" s="57" t="s">
        <v>4</v>
      </c>
      <c r="M11" s="61" t="s">
        <v>5</v>
      </c>
      <c r="N11" s="62" t="s">
        <v>6</v>
      </c>
      <c r="O11" s="60" t="s">
        <v>7</v>
      </c>
      <c r="P11" s="65" t="s">
        <v>8</v>
      </c>
      <c r="Q11" s="63"/>
      <c r="R11" s="147" t="s">
        <v>9</v>
      </c>
      <c r="S11" s="147"/>
      <c r="T11" s="147"/>
      <c r="U11" s="147"/>
      <c r="V11" s="147"/>
      <c r="W11" s="64"/>
    </row>
    <row r="12" spans="2:23" ht="15">
      <c r="B12" s="100" t="s">
        <v>49</v>
      </c>
      <c r="C12" s="50"/>
      <c r="D12" s="138" t="s">
        <v>45</v>
      </c>
      <c r="E12" s="66"/>
      <c r="F12" s="68"/>
      <c r="G12" s="69"/>
      <c r="H12" s="70"/>
      <c r="I12" s="70">
        <f t="shared" si="0"/>
        <v>0</v>
      </c>
      <c r="J12" s="67"/>
      <c r="K12" s="68">
        <v>20</v>
      </c>
      <c r="L12" s="69" t="s">
        <v>41</v>
      </c>
      <c r="M12" s="70">
        <v>6000</v>
      </c>
      <c r="N12" s="70">
        <f t="shared" si="1"/>
        <v>120000</v>
      </c>
      <c r="O12" s="72">
        <v>0</v>
      </c>
      <c r="P12" s="70">
        <f t="shared" si="2"/>
        <v>120000</v>
      </c>
      <c r="Q12" s="71"/>
      <c r="R12" s="163"/>
      <c r="S12" s="164"/>
      <c r="T12" s="164"/>
      <c r="U12" s="164"/>
      <c r="V12" s="164"/>
      <c r="W12" s="165"/>
    </row>
    <row r="13" spans="2:23" ht="15">
      <c r="B13" s="100" t="s">
        <v>50</v>
      </c>
      <c r="C13" s="50"/>
      <c r="D13" s="138" t="s">
        <v>61</v>
      </c>
      <c r="E13" s="66"/>
      <c r="F13" s="68"/>
      <c r="G13" s="69"/>
      <c r="H13" s="70"/>
      <c r="I13" s="70">
        <f t="shared" si="0"/>
        <v>0</v>
      </c>
      <c r="J13" s="67"/>
      <c r="K13" s="68">
        <v>16</v>
      </c>
      <c r="L13" s="69" t="s">
        <v>43</v>
      </c>
      <c r="M13" s="70">
        <v>3000</v>
      </c>
      <c r="N13" s="70">
        <f t="shared" si="1"/>
        <v>48000</v>
      </c>
      <c r="O13" s="72">
        <v>0</v>
      </c>
      <c r="P13" s="70">
        <f t="shared" si="2"/>
        <v>48000</v>
      </c>
      <c r="Q13" s="71"/>
      <c r="R13" s="119"/>
      <c r="S13" s="120"/>
      <c r="T13" s="120"/>
      <c r="U13" s="120"/>
      <c r="V13" s="120"/>
      <c r="W13" s="121"/>
    </row>
    <row r="14" spans="2:23" ht="15">
      <c r="B14" s="100" t="s">
        <v>63</v>
      </c>
      <c r="C14" s="50"/>
      <c r="D14" s="138" t="s">
        <v>62</v>
      </c>
      <c r="E14" s="66"/>
      <c r="F14" s="68"/>
      <c r="G14" s="69"/>
      <c r="H14" s="70"/>
      <c r="I14" s="70">
        <f t="shared" si="0"/>
        <v>0</v>
      </c>
      <c r="J14" s="67"/>
      <c r="K14" s="68">
        <v>20</v>
      </c>
      <c r="L14" s="69" t="s">
        <v>41</v>
      </c>
      <c r="M14" s="70">
        <v>5000</v>
      </c>
      <c r="N14" s="70">
        <f t="shared" si="1"/>
        <v>100000</v>
      </c>
      <c r="O14" s="72">
        <v>0</v>
      </c>
      <c r="P14" s="70">
        <f t="shared" si="2"/>
        <v>100000</v>
      </c>
      <c r="Q14" s="71"/>
      <c r="R14" s="119"/>
      <c r="S14" s="120"/>
      <c r="T14" s="120"/>
      <c r="U14" s="120"/>
      <c r="V14" s="120"/>
      <c r="W14" s="121"/>
    </row>
    <row r="15" spans="2:23" ht="15">
      <c r="B15" s="100" t="s">
        <v>65</v>
      </c>
      <c r="C15" s="50"/>
      <c r="D15" s="138" t="s">
        <v>58</v>
      </c>
      <c r="E15" s="66"/>
      <c r="F15" s="68"/>
      <c r="G15" s="69"/>
      <c r="H15" s="70"/>
      <c r="I15" s="70">
        <f t="shared" ref="I15" si="3">+F15*H15</f>
        <v>0</v>
      </c>
      <c r="J15" s="67"/>
      <c r="K15" s="68">
        <v>20</v>
      </c>
      <c r="L15" s="69" t="s">
        <v>41</v>
      </c>
      <c r="M15" s="70">
        <v>12000</v>
      </c>
      <c r="N15" s="70">
        <f t="shared" ref="N15" si="4">+K15*M15</f>
        <v>240000</v>
      </c>
      <c r="O15" s="72">
        <v>0</v>
      </c>
      <c r="P15" s="70">
        <f t="shared" ref="P15" si="5">+(-N15*O15)+N15</f>
        <v>240000</v>
      </c>
      <c r="Q15" s="71"/>
      <c r="R15" s="163"/>
      <c r="S15" s="164"/>
      <c r="T15" s="164"/>
      <c r="U15" s="164"/>
      <c r="V15" s="164"/>
      <c r="W15" s="165"/>
    </row>
    <row r="16" spans="2:23" ht="13.9" customHeight="1">
      <c r="B16" s="100" t="s">
        <v>66</v>
      </c>
      <c r="C16" s="50"/>
      <c r="D16" s="138" t="s">
        <v>67</v>
      </c>
      <c r="E16" s="66"/>
      <c r="F16" s="68"/>
      <c r="G16" s="69"/>
      <c r="H16" s="70"/>
      <c r="I16" s="70">
        <f t="shared" si="0"/>
        <v>0</v>
      </c>
      <c r="J16" s="67"/>
      <c r="K16" s="68">
        <v>1</v>
      </c>
      <c r="L16" s="69" t="s">
        <v>68</v>
      </c>
      <c r="M16" s="70">
        <v>80000</v>
      </c>
      <c r="N16" s="70">
        <f t="shared" si="1"/>
        <v>80000</v>
      </c>
      <c r="O16" s="72">
        <v>0</v>
      </c>
      <c r="P16" s="70">
        <f t="shared" si="2"/>
        <v>80000</v>
      </c>
      <c r="Q16" s="71"/>
      <c r="R16" s="163"/>
      <c r="S16" s="164"/>
      <c r="T16" s="164"/>
      <c r="U16" s="164"/>
      <c r="V16" s="164"/>
      <c r="W16" s="165"/>
    </row>
    <row r="17" spans="2:25" ht="14.25"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</row>
    <row r="18" spans="2:25" ht="15">
      <c r="B18" s="73"/>
      <c r="C18" s="50"/>
      <c r="D18" s="101"/>
      <c r="E18" s="89"/>
      <c r="F18" s="161" t="s">
        <v>38</v>
      </c>
      <c r="G18" s="162"/>
      <c r="H18" s="162"/>
      <c r="I18" s="102">
        <f>SUM(I7:I16)</f>
        <v>1299800</v>
      </c>
      <c r="J18" s="67"/>
      <c r="K18" s="161" t="s">
        <v>11</v>
      </c>
      <c r="L18" s="162"/>
      <c r="M18" s="162"/>
      <c r="N18" s="162"/>
      <c r="O18" s="162"/>
      <c r="P18" s="103">
        <f>SUM(P6:P16)</f>
        <v>1049840</v>
      </c>
      <c r="Q18" s="74"/>
      <c r="R18" s="75"/>
      <c r="S18" s="75"/>
      <c r="T18" s="75"/>
      <c r="U18" s="75"/>
      <c r="V18" s="75"/>
      <c r="W18" s="76"/>
    </row>
    <row r="19" spans="2:25" ht="15">
      <c r="B19" s="73"/>
      <c r="C19" s="50"/>
      <c r="D19" s="104"/>
      <c r="E19" s="104"/>
      <c r="F19" s="157" t="s">
        <v>12</v>
      </c>
      <c r="G19" s="158"/>
      <c r="H19" s="158"/>
      <c r="I19" s="105">
        <f>SUM(I18:I18)</f>
        <v>1299800</v>
      </c>
      <c r="J19" s="67"/>
      <c r="K19" s="157" t="s">
        <v>12</v>
      </c>
      <c r="L19" s="158"/>
      <c r="M19" s="158"/>
      <c r="N19" s="158"/>
      <c r="O19" s="158"/>
      <c r="P19" s="106">
        <f>SUM(P18:P18)</f>
        <v>1049840</v>
      </c>
      <c r="Q19" s="77"/>
      <c r="R19" s="78"/>
      <c r="S19" s="78"/>
      <c r="T19" s="78"/>
      <c r="U19" s="78"/>
      <c r="V19" s="78"/>
      <c r="W19" s="79"/>
      <c r="Y19" s="1" t="e">
        <f>LOWER(#REF!)</f>
        <v>#REF!</v>
      </c>
    </row>
    <row r="20" spans="2:25" ht="15" hidden="1">
      <c r="B20" s="73"/>
      <c r="C20" s="50"/>
      <c r="D20" s="104"/>
      <c r="E20" s="107"/>
      <c r="F20" s="93"/>
      <c r="G20" s="159" t="s">
        <v>34</v>
      </c>
      <c r="H20" s="159"/>
      <c r="I20" s="108"/>
      <c r="J20" s="80"/>
      <c r="K20" s="160" t="s">
        <v>35</v>
      </c>
      <c r="L20" s="159"/>
      <c r="M20" s="159"/>
      <c r="N20" s="159"/>
      <c r="O20" s="159"/>
      <c r="P20" s="109"/>
      <c r="Q20" s="77"/>
      <c r="R20" s="78"/>
      <c r="S20" s="78"/>
      <c r="T20" s="78"/>
      <c r="U20" s="78"/>
      <c r="V20" s="78"/>
      <c r="W20" s="79"/>
    </row>
    <row r="21" spans="2:25" ht="15">
      <c r="B21" s="73"/>
      <c r="C21" s="50"/>
      <c r="D21" s="50"/>
      <c r="E21" s="110"/>
      <c r="F21" s="91"/>
      <c r="G21" s="150" t="s">
        <v>36</v>
      </c>
      <c r="H21" s="150"/>
      <c r="I21" s="111">
        <f>+I19+I20</f>
        <v>1299800</v>
      </c>
      <c r="J21" s="67"/>
      <c r="K21" s="151" t="s">
        <v>13</v>
      </c>
      <c r="L21" s="150"/>
      <c r="M21" s="150"/>
      <c r="N21" s="150"/>
      <c r="O21" s="150"/>
      <c r="P21" s="115">
        <f>SUM(P19:P20)</f>
        <v>1049840</v>
      </c>
      <c r="Q21" s="82"/>
      <c r="R21" s="78"/>
      <c r="S21" s="78"/>
      <c r="T21" s="78"/>
      <c r="U21" s="78"/>
      <c r="V21" s="78"/>
      <c r="W21" s="79"/>
    </row>
    <row r="22" spans="2:25" ht="15">
      <c r="B22" s="73"/>
      <c r="C22" s="50"/>
      <c r="D22" s="104"/>
      <c r="E22" s="112"/>
      <c r="F22" s="91"/>
      <c r="G22" s="92"/>
      <c r="H22" s="92"/>
      <c r="I22" s="113"/>
      <c r="J22" s="67"/>
      <c r="K22" s="91"/>
      <c r="L22" s="92"/>
      <c r="M22" s="92"/>
      <c r="N22" s="92"/>
      <c r="O22" s="92"/>
      <c r="P22" s="81"/>
      <c r="Q22" s="82"/>
      <c r="R22" s="78"/>
      <c r="S22" s="78"/>
      <c r="T22" s="78"/>
      <c r="U22" s="78"/>
      <c r="V22" s="78"/>
      <c r="W22" s="79"/>
    </row>
    <row r="23" spans="2:25" ht="15">
      <c r="B23" s="73"/>
      <c r="C23" s="50"/>
      <c r="D23" s="104"/>
      <c r="E23" s="90"/>
      <c r="F23" s="148"/>
      <c r="G23" s="149"/>
      <c r="H23" s="149"/>
      <c r="I23" s="114"/>
      <c r="J23" s="67"/>
      <c r="K23" s="148"/>
      <c r="L23" s="149"/>
      <c r="M23" s="149"/>
      <c r="N23" s="149"/>
      <c r="O23" s="149"/>
      <c r="P23" s="83"/>
      <c r="Q23" s="83"/>
      <c r="R23" s="83"/>
      <c r="S23" s="83"/>
      <c r="T23" s="84"/>
      <c r="U23" s="84"/>
      <c r="V23" s="84"/>
      <c r="W23" s="85"/>
    </row>
    <row r="32" spans="2:25" ht="15" customHeight="1"/>
    <row r="39" ht="13.9" customHeight="1"/>
  </sheetData>
  <mergeCells count="20">
    <mergeCell ref="R6:V6"/>
    <mergeCell ref="K18:O18"/>
    <mergeCell ref="R7:W7"/>
    <mergeCell ref="F18:H18"/>
    <mergeCell ref="R8:W8"/>
    <mergeCell ref="R10:W10"/>
    <mergeCell ref="R12:W12"/>
    <mergeCell ref="R16:W16"/>
    <mergeCell ref="R15:W15"/>
    <mergeCell ref="F3:I3"/>
    <mergeCell ref="K3:P3"/>
    <mergeCell ref="F19:H19"/>
    <mergeCell ref="K19:O19"/>
    <mergeCell ref="G20:H20"/>
    <mergeCell ref="K20:O20"/>
    <mergeCell ref="R11:V11"/>
    <mergeCell ref="F23:H23"/>
    <mergeCell ref="K23:O23"/>
    <mergeCell ref="G21:H21"/>
    <mergeCell ref="K21:O21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tabSelected="1" zoomScaleNormal="100" workbookViewId="0">
      <selection activeCell="O11" sqref="O11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0.7109375" style="122" customWidth="1"/>
    <col min="6" max="6" width="15.5703125" style="122" customWidth="1"/>
    <col min="7" max="7" width="6" style="2" customWidth="1"/>
    <col min="8" max="8" width="12.7109375" style="122" customWidth="1"/>
    <col min="9" max="9" width="11.28515625" style="2" bestFit="1" customWidth="1"/>
    <col min="10" max="10" width="9.140625" style="2" customWidth="1"/>
    <col min="11" max="11" width="11" style="2" customWidth="1"/>
    <col min="12" max="12" width="14.28515625" style="44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6"/>
    </row>
    <row r="3" spans="1:15">
      <c r="C3" s="86"/>
    </row>
    <row r="4" spans="1:15">
      <c r="B4" s="9" t="s">
        <v>26</v>
      </c>
      <c r="C4" s="9" t="s">
        <v>25</v>
      </c>
      <c r="D4" s="166" t="s">
        <v>14</v>
      </c>
      <c r="E4" s="166"/>
      <c r="F4" s="166"/>
      <c r="G4" s="166" t="s">
        <v>15</v>
      </c>
      <c r="H4" s="166"/>
      <c r="I4" s="166"/>
      <c r="J4" s="166"/>
      <c r="K4" s="166"/>
      <c r="L4" s="166"/>
    </row>
    <row r="5" spans="1:15">
      <c r="B5" s="5"/>
      <c r="C5" s="117" t="s">
        <v>57</v>
      </c>
      <c r="D5" s="10" t="s">
        <v>16</v>
      </c>
      <c r="E5" s="123" t="s">
        <v>18</v>
      </c>
      <c r="F5" s="141" t="s">
        <v>18</v>
      </c>
      <c r="G5" s="14" t="s">
        <v>16</v>
      </c>
      <c r="H5" s="123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8" t="s">
        <v>56</v>
      </c>
      <c r="D6" s="12"/>
      <c r="E6" s="124" t="s">
        <v>17</v>
      </c>
      <c r="F6" s="142" t="s">
        <v>22</v>
      </c>
      <c r="G6" s="15"/>
      <c r="H6" s="124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30">
        <v>1</v>
      </c>
      <c r="C7" s="16" t="s">
        <v>52</v>
      </c>
      <c r="D7" s="29">
        <v>1</v>
      </c>
      <c r="E7" s="32">
        <v>140000</v>
      </c>
      <c r="F7" s="132">
        <f t="shared" ref="F7:F9" si="0">E7*D7</f>
        <v>140000</v>
      </c>
      <c r="G7" s="29">
        <v>1</v>
      </c>
      <c r="H7" s="31">
        <v>89990</v>
      </c>
      <c r="I7" s="32">
        <f>H7*G7</f>
        <v>89990</v>
      </c>
      <c r="J7" s="33">
        <v>0</v>
      </c>
      <c r="K7" s="49">
        <f>ROUND(I7-(I7*J7),2)</f>
        <v>89990</v>
      </c>
      <c r="L7" s="39"/>
      <c r="O7" s="146" t="s">
        <v>51</v>
      </c>
    </row>
    <row r="8" spans="1:15" ht="15">
      <c r="A8" s="4"/>
      <c r="B8" s="30">
        <v>2</v>
      </c>
      <c r="C8" s="16" t="s">
        <v>53</v>
      </c>
      <c r="D8" s="29">
        <v>1</v>
      </c>
      <c r="E8" s="32">
        <v>200000</v>
      </c>
      <c r="F8" s="132">
        <f t="shared" si="0"/>
        <v>200000</v>
      </c>
      <c r="G8" s="29">
        <v>6</v>
      </c>
      <c r="H8" s="31">
        <v>10390</v>
      </c>
      <c r="I8" s="32">
        <f t="shared" ref="I8:I9" si="1">H8*G8</f>
        <v>62340</v>
      </c>
      <c r="J8" s="33">
        <v>0</v>
      </c>
      <c r="K8" s="49">
        <f t="shared" ref="K8:K9" si="2">ROUND(I8-(I8*J8),2)</f>
        <v>62340</v>
      </c>
      <c r="L8" s="39"/>
      <c r="O8" s="146" t="s">
        <v>54</v>
      </c>
    </row>
    <row r="9" spans="1:15" s="136" customFormat="1" ht="15">
      <c r="A9" s="127"/>
      <c r="B9" s="128">
        <v>3</v>
      </c>
      <c r="C9" s="129" t="s">
        <v>55</v>
      </c>
      <c r="D9" s="130"/>
      <c r="E9" s="131"/>
      <c r="F9" s="132">
        <f t="shared" si="0"/>
        <v>0</v>
      </c>
      <c r="G9" s="130">
        <v>1</v>
      </c>
      <c r="H9" s="31">
        <v>10000</v>
      </c>
      <c r="I9" s="131">
        <f t="shared" si="1"/>
        <v>10000</v>
      </c>
      <c r="J9" s="133">
        <v>0</v>
      </c>
      <c r="K9" s="134">
        <f t="shared" si="2"/>
        <v>10000</v>
      </c>
      <c r="L9" s="135"/>
      <c r="O9" s="137"/>
    </row>
    <row r="10" spans="1:15" s="136" customFormat="1" ht="15">
      <c r="A10" s="127"/>
      <c r="B10" s="17"/>
      <c r="C10" s="20"/>
      <c r="D10" s="21"/>
      <c r="E10" s="125"/>
      <c r="F10" s="143"/>
      <c r="G10" s="22"/>
      <c r="H10" s="125"/>
      <c r="I10" s="20"/>
      <c r="J10" s="20"/>
      <c r="K10" s="21"/>
      <c r="L10" s="40"/>
      <c r="O10" s="137"/>
    </row>
    <row r="11" spans="1:15" s="136" customFormat="1" ht="15">
      <c r="A11" s="127"/>
      <c r="B11" s="18"/>
      <c r="C11" s="23"/>
      <c r="D11" s="173" t="s">
        <v>37</v>
      </c>
      <c r="E11" s="173"/>
      <c r="F11" s="116">
        <f>SUM(F7:F9)</f>
        <v>340000</v>
      </c>
      <c r="G11" s="34" t="s">
        <v>24</v>
      </c>
      <c r="H11" s="139"/>
      <c r="I11" s="35"/>
      <c r="J11" s="36"/>
      <c r="K11" s="37">
        <f>SUM(K7:K10)</f>
        <v>162330</v>
      </c>
      <c r="L11" s="41"/>
      <c r="O11" s="137"/>
    </row>
    <row r="12" spans="1:15" s="136" customFormat="1">
      <c r="A12" s="127"/>
      <c r="B12" s="19"/>
      <c r="C12" s="24"/>
      <c r="D12" s="25"/>
      <c r="E12" s="126"/>
      <c r="F12" s="144"/>
      <c r="G12" s="6"/>
      <c r="H12" s="126"/>
      <c r="I12" s="26"/>
      <c r="J12" s="27"/>
      <c r="K12" s="28"/>
      <c r="L12" s="42"/>
    </row>
    <row r="13" spans="1:15" s="136" customFormat="1" ht="15">
      <c r="A13" s="127"/>
      <c r="B13" s="2"/>
      <c r="C13" s="2"/>
      <c r="D13" s="2"/>
      <c r="E13" s="122"/>
      <c r="F13" s="122"/>
      <c r="G13" s="3"/>
      <c r="H13" s="140"/>
      <c r="I13" s="3"/>
      <c r="J13" s="7"/>
      <c r="K13" s="8"/>
      <c r="L13" s="43"/>
      <c r="O13" s="137"/>
    </row>
    <row r="14" spans="1:15" s="136" customFormat="1" ht="15.75">
      <c r="A14" s="127"/>
      <c r="B14" s="2"/>
      <c r="C14" s="2"/>
      <c r="D14" s="167" t="s">
        <v>30</v>
      </c>
      <c r="E14" s="168"/>
      <c r="F14" s="45">
        <f>'Daños Edificio'!I21</f>
        <v>1299800</v>
      </c>
      <c r="G14" s="2"/>
      <c r="H14" s="122"/>
      <c r="I14" s="2"/>
      <c r="J14" s="167" t="s">
        <v>30</v>
      </c>
      <c r="K14" s="168"/>
      <c r="L14" s="45">
        <f>'Daños Edificio'!P21</f>
        <v>1049840</v>
      </c>
      <c r="O14" s="137"/>
    </row>
    <row r="15" spans="1:15" ht="15.75">
      <c r="A15" s="4"/>
      <c r="D15" s="169" t="s">
        <v>31</v>
      </c>
      <c r="E15" s="170"/>
      <c r="F15" s="46">
        <f>F11</f>
        <v>340000</v>
      </c>
      <c r="J15" s="169" t="s">
        <v>31</v>
      </c>
      <c r="K15" s="170"/>
      <c r="L15" s="46">
        <f>K11</f>
        <v>162330</v>
      </c>
      <c r="O15" s="38"/>
    </row>
    <row r="16" spans="1:15" ht="15.75">
      <c r="A16" s="4"/>
      <c r="D16" s="171" t="s">
        <v>32</v>
      </c>
      <c r="E16" s="172"/>
      <c r="F16" s="47">
        <f>SUM(F14:F15)</f>
        <v>1639800</v>
      </c>
      <c r="J16" s="171" t="s">
        <v>32</v>
      </c>
      <c r="K16" s="172"/>
      <c r="L16" s="47">
        <f>SUM(L14:L15)</f>
        <v>1212170</v>
      </c>
      <c r="O16" s="38"/>
    </row>
    <row r="17" spans="1:15" ht="15">
      <c r="A17" s="4"/>
      <c r="O17" s="38"/>
    </row>
    <row r="18" spans="1:15" ht="15">
      <c r="A18" s="4"/>
      <c r="O18" s="38"/>
    </row>
    <row r="19" spans="1:15" ht="15">
      <c r="A19" s="4"/>
      <c r="O19" s="38"/>
    </row>
    <row r="20" spans="1:15" ht="15">
      <c r="A20" s="4"/>
      <c r="O20" s="38"/>
    </row>
    <row r="21" spans="1:15" ht="15">
      <c r="A21" s="4"/>
      <c r="O21" s="38"/>
    </row>
    <row r="22" spans="1:15" ht="15">
      <c r="A22" s="4"/>
      <c r="O22" s="38"/>
    </row>
    <row r="225" ht="12.6" customHeight="1"/>
  </sheetData>
  <mergeCells count="9">
    <mergeCell ref="D4:F4"/>
    <mergeCell ref="G4:L4"/>
    <mergeCell ref="J14:K14"/>
    <mergeCell ref="J15:K15"/>
    <mergeCell ref="J16:K16"/>
    <mergeCell ref="D11:E11"/>
    <mergeCell ref="D14:E14"/>
    <mergeCell ref="D15:E15"/>
    <mergeCell ref="D16:E16"/>
  </mergeCells>
  <hyperlinks>
    <hyperlink ref="O7" r:id="rId1" xr:uid="{5DEEA1F2-FA6A-476C-9803-6BE40BA63A50}"/>
    <hyperlink ref="O8" r:id="rId2" xr:uid="{BCB4DF45-4992-448A-A3CE-0A77CB1B51A6}"/>
  </hyperlinks>
  <pageMargins left="0.7" right="0.7" top="0.75" bottom="0.75" header="0.3" footer="0.3"/>
  <pageSetup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2024-02-05T21:07:23Z</dcterms:modified>
</cp:coreProperties>
</file>