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36E2BFED-D71D-4097-9A0E-2D9811727463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3" l="1"/>
  <c r="K30" i="3" s="1"/>
  <c r="F30" i="3"/>
  <c r="I29" i="3"/>
  <c r="K29" i="3" s="1"/>
  <c r="F29" i="3"/>
  <c r="I28" i="3"/>
  <c r="K28" i="3" s="1"/>
  <c r="F28" i="3"/>
  <c r="I27" i="3"/>
  <c r="K27" i="3" s="1"/>
  <c r="F27" i="3"/>
  <c r="I26" i="3"/>
  <c r="K26" i="3" s="1"/>
  <c r="F26" i="3"/>
  <c r="I25" i="3"/>
  <c r="K25" i="3" s="1"/>
  <c r="F25" i="3"/>
  <c r="I24" i="3"/>
  <c r="K24" i="3" s="1"/>
  <c r="F24" i="3"/>
  <c r="I23" i="3"/>
  <c r="K23" i="3" s="1"/>
  <c r="F23" i="3"/>
  <c r="I22" i="3"/>
  <c r="K22" i="3" s="1"/>
  <c r="F22" i="3"/>
  <c r="I34" i="3"/>
  <c r="K34" i="3" s="1"/>
  <c r="F34" i="3"/>
  <c r="I33" i="3"/>
  <c r="K33" i="3" s="1"/>
  <c r="F33" i="3"/>
  <c r="I32" i="3"/>
  <c r="K32" i="3" s="1"/>
  <c r="F32" i="3"/>
  <c r="I31" i="3"/>
  <c r="K31" i="3" s="1"/>
  <c r="F31" i="3"/>
  <c r="I21" i="3"/>
  <c r="K21" i="3" s="1"/>
  <c r="F21" i="3"/>
  <c r="I11" i="1"/>
  <c r="N11" i="1"/>
  <c r="P11" i="1" s="1"/>
  <c r="Y15" i="1" l="1"/>
  <c r="I20" i="3"/>
  <c r="K20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N8" i="1"/>
  <c r="P8" i="1" s="1"/>
  <c r="N9" i="1"/>
  <c r="P9" i="1" s="1"/>
  <c r="N12" i="1"/>
  <c r="P12" i="1" s="1"/>
  <c r="N13" i="1"/>
  <c r="P13" i="1" s="1"/>
  <c r="N14" i="1"/>
  <c r="P14" i="1" s="1"/>
  <c r="N15" i="1"/>
  <c r="P15" i="1" s="1"/>
  <c r="N17" i="1"/>
  <c r="P17" i="1" s="1"/>
  <c r="N18" i="1"/>
  <c r="P18" i="1" s="1"/>
  <c r="N19" i="1"/>
  <c r="P19" i="1" s="1"/>
  <c r="I8" i="1"/>
  <c r="I9" i="1"/>
  <c r="I12" i="1"/>
  <c r="I13" i="1"/>
  <c r="I14" i="1"/>
  <c r="I15" i="1"/>
  <c r="I17" i="1"/>
  <c r="I18" i="1"/>
  <c r="I19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I13" i="3"/>
  <c r="K13" i="3" s="1"/>
  <c r="I14" i="3"/>
  <c r="K14" i="3" s="1"/>
  <c r="I15" i="3"/>
  <c r="K15" i="3" s="1"/>
  <c r="I16" i="3"/>
  <c r="K16" i="3" s="1"/>
  <c r="I21" i="1" l="1"/>
  <c r="I22" i="1" s="1"/>
  <c r="I23" i="1" s="1"/>
  <c r="P21" i="1"/>
  <c r="P22" i="1" s="1"/>
  <c r="P23" i="1" s="1"/>
  <c r="I24" i="1" l="1"/>
  <c r="F39" i="3" s="1"/>
  <c r="P24" i="1"/>
  <c r="L39" i="3" s="1"/>
  <c r="F36" i="3" l="1"/>
  <c r="F40" i="3" s="1"/>
  <c r="F41" i="3" s="1"/>
  <c r="K36" i="3"/>
  <c r="L40" i="3" l="1"/>
  <c r="L41" i="3" s="1"/>
</calcChain>
</file>

<file path=xl/sharedStrings.xml><?xml version="1.0" encoding="utf-8"?>
<sst xmlns="http://schemas.openxmlformats.org/spreadsheetml/2006/main" count="169" uniqueCount="112">
  <si>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</si>
  <si>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</si>
  <si>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</si>
  <si>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</si>
  <si>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</si>
  <si>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</si>
  <si>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</si>
  <si>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</si>
  <si>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</si>
  <si>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</si>
  <si>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</si>
  <si>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</si>
  <si>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</si>
  <si>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</si>
  <si>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</si>
  <si>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</si>
  <si>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</si>
  <si>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</si>
  <si>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</si>
  <si>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</si>
  <si>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</si>
  <si>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</si>
  <si>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</si>
  <si>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</si>
  <si>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</si>
  <si>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</si>
  <si>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</si>
  <si>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</si>
  <si>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</si>
  <si>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</si>
  <si>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</si>
  <si>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</si>
  <si>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</si>
  <si>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</si>
  <si>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</si>
  <si>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</si>
  <si>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</si>
  <si>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</si>
  <si>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</si>
  <si>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</si>
  <si>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Aspiradora Thomas Junior 1516</t>
  </si>
  <si>
    <t>Cuadros con láminas humedecidas y marcos de madera con hongos 25x18 cms</t>
  </si>
  <si>
    <t xml:space="preserve">Canasta de pic nic 40x 30x24 (retro) </t>
  </si>
  <si>
    <t>Canasto redondo alto 29 cm y circunsferencia 93 cms. , diámetro 29 cms (retro)</t>
  </si>
  <si>
    <t>Canastro restangular  36x25x 16 (retro)</t>
  </si>
  <si>
    <t xml:space="preserve">Jarrón 39 alto y 19 diámetro y objetos decorativos de  madera con hongos  </t>
  </si>
  <si>
    <t xml:space="preserve">Cortina de bambu 100x100 cm con hongos </t>
  </si>
  <si>
    <t xml:space="preserve">Bandeja de plata  oxidada </t>
  </si>
  <si>
    <t>Placa numeracion (retro) oxidada</t>
  </si>
  <si>
    <t xml:space="preserve">Cadena oxidada </t>
  </si>
  <si>
    <t>Balanza (retro) oxidada</t>
  </si>
  <si>
    <t xml:space="preserve">Molinilllo oxidado (retro) </t>
  </si>
  <si>
    <t xml:space="preserve">Herradura oxidada </t>
  </si>
  <si>
    <t xml:space="preserve">Tijera de podar (retro) oxidada </t>
  </si>
  <si>
    <t xml:space="preserve">Molde zapatero de fierro (retro) oxidado </t>
  </si>
  <si>
    <t xml:space="preserve">Ollas de greda medianas con hongo </t>
  </si>
  <si>
    <t xml:space="preserve">Ollas de greda chicas con hongos </t>
  </si>
  <si>
    <t xml:space="preserve">Adornos de navidad con hongos </t>
  </si>
  <si>
    <t xml:space="preserve">Botellas de hidratación con hongos </t>
  </si>
  <si>
    <t>Porta macetero bicicleta metálico  oxidado 30x80x45</t>
  </si>
  <si>
    <t xml:space="preserve">Cocinilla de un plato 40 x 40 x 40 oxidado </t>
  </si>
  <si>
    <t xml:space="preserve">Fondo de aluminio oxidado </t>
  </si>
  <si>
    <t xml:space="preserve">Disco parrillero oxidado </t>
  </si>
  <si>
    <t xml:space="preserve">Teselas malla de cerámica 10 x 10 con hongos </t>
  </si>
  <si>
    <t xml:space="preserve">Caja de piso flotante </t>
  </si>
  <si>
    <t xml:space="preserve">Posa vasos de madera con hongos </t>
  </si>
  <si>
    <t xml:space="preserve">Malla metalica oxidada 0,60 x 5 m </t>
  </si>
  <si>
    <t xml:space="preserve">Repisa- tablones repisa madera  (0,45 x 1,65x 0,03 mts) </t>
  </si>
  <si>
    <t>Sra. Sandra Mora Retamal</t>
  </si>
  <si>
    <t>Calle Romero N°2385, Santiago</t>
  </si>
  <si>
    <t>Látex 1 tineta Fast antihongos blanco Tricolor</t>
  </si>
  <si>
    <t>tineta</t>
  </si>
  <si>
    <t>Pasta muro 1 tineta F-15 blanco Tajamar</t>
  </si>
  <si>
    <t>Insumos de pintura y pasta muro</t>
  </si>
  <si>
    <t>gl</t>
  </si>
  <si>
    <t>Retiro de pintura</t>
  </si>
  <si>
    <t>Preparacion muro</t>
  </si>
  <si>
    <t>Trabajos M.O</t>
  </si>
  <si>
    <t>Lijado</t>
  </si>
  <si>
    <t>Pintura</t>
  </si>
  <si>
    <t>Empastado</t>
  </si>
  <si>
    <t>Otros</t>
  </si>
  <si>
    <t xml:space="preserve">Limpieza </t>
  </si>
  <si>
    <t>Retiro de basura</t>
  </si>
  <si>
    <t>m2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</si>
  <si>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</si>
  <si>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</si>
  <si>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</si>
  <si>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</si>
  <si>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</si>
  <si>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</si>
  <si>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</si>
  <si>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</si>
  <si>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</si>
  <si>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</si>
  <si>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Subtotal</t>
  </si>
  <si>
    <t>https://www.paris.cl/aspiradora-tambor-negra-polvo-y-agua-th-1216-901409999.html?gad_source=1&amp;gclid=CjwKCAiAibeuBhAAEiwAiXBoJGypmdHaRp64AoRSUQs9lUJ5MUG4YFmiyDYIhbIbUvshLJwXfN8IXhoCTkAQAvD_BwE&amp;gclsrc=aw.ds</t>
  </si>
  <si>
    <t>https://www.provenzal.cl/canasta-picnic-de-mimbre</t>
  </si>
  <si>
    <t>https://www.ikea.com/cl/es/p/tolkning-canasto-de-ropa-hecho-a-mano-sauce-00512618/</t>
  </si>
  <si>
    <t>https://www.ikea.com/cl/es/p/mjoelkkanna-canasto-bambu-80556887/</t>
  </si>
  <si>
    <t>Se mantienen precios del cliente</t>
  </si>
  <si>
    <t>https://sodimac.falabella.com/sodimac-cl/product/110142997/Florero-Kaula-19x42-cm/110142998?exp=sodimac&amp;kid=shopp186so&amp;pid=Google_w2a&amp;gad_source=1&amp;gclid=CjwKCAiArLyuBhA7EiwA-qo80LhRLU1PcCoLe9uvQO_793IjIk6JigdMpfy7r9nM9xFxh2plwV3UyBoC_FEQAvD_BwE</t>
  </si>
  <si>
    <t>https://www.falabella.com/falabella-cl/product/115827226/BANDEJA-ACERO-INOX-3425-CM/115827227?kid=shopp167fc&amp;gad_source=4&amp;gclid=CjwKCAiArLyuBhA7EiwA-qo80Ou8OWToe8iqCoJAuu7nnyvIpEsRFVU6WlEKc580ebZZXiLuFWTiBhoCWtUQAvD_BwE</t>
  </si>
  <si>
    <t>https://www.kitchencenter.cl/products/balanza-bruselas?variant=39325400891447&amp;currency=CLP&amp;utm_medium=product_sync&amp;utm_source=google&amp;utm_content=sag_organic&amp;utm_campaign=sag_organic&amp;srsltid=AfmBOoq_n5-jhqsDt08M4HQ7TyarISm6WbTz51z0ssmLrN8_xegmRCDKBw8</t>
  </si>
  <si>
    <t>https://www.lider.cl/catalogo/product/sku/6DAVST4BGLIE/prochef-molinillo-de-grano-manual-modelo-compacto-ndeg3?channable=050ee66964003644415653543442474c4945d0&amp;srsltid=AfmBOorcP5PDaSOJc3DY4uYGFt9kL4ZSZiBNG0aHDjS05l-VbI_XehUZoao</t>
  </si>
  <si>
    <t>https://www.centroveterinario-je.cl/herradura-3-mustad</t>
  </si>
  <si>
    <t>https://www.construmart.cl/tijera-para-podar-recta-con-mango-metalico/p?idsku=12230&amp;srsltid=AfmBOop0URqrsn5g5Y6b9-D2h_RfwFwb3nc2D9pzCZDeKUdqb4KRzFZMWUA</t>
  </si>
  <si>
    <t>https://www.ebay.com/itm/305379384857?chn=ps&amp;norover=1&amp;mkevt=1&amp;mkrid=711-167022-097827-1&amp;mkcid=2&amp;itemid=305379384857&amp;targetid=&amp;device=c&amp;mktype=pla&amp;googleloc=1003321&amp;poi=&amp;campaignid=20959077048&amp;mkgroupid=&amp;rlsatarget=&amp;abcId=&amp;merchantid=118952506&amp;gad_source=4&amp;gclid=CjwKCAiArLyuBhA7EiwA-qo80E45hR5-0Bwqq1hD3YzZeK5_uUo_fzCTVBHLMININiyUZNWqL0T9exoCmPUQAvD_BwE</t>
  </si>
  <si>
    <t>https://articulo.mercadolibre.cl/MLC-1438198861-olla-de-greda-3-litros-_JM?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245674610&amp;matt_product_id=MLC1438198861&amp;matt_product_partition_id=2163427341725&amp;matt_target_id=aud-1816025464922:pla-2163427341725&amp;cq_src=google_ads&amp;cq_cmp=14573893154&amp;cq_net=g&amp;cq_plt=gp&amp;cq_med=pla&amp;gad_source=4&amp;gclid=CjwKCAiArLyuBhA7EiwA-qo80AufCruLpukZN-nhbsCA2q91M_-3yzXbPuhorV6RKafuQkeCIwVZNRoCiEsQAvD_BwE</t>
  </si>
  <si>
    <t>https://www.easy.cl/kit-mosaico-multicolor-decoralia-1225799/p?gad_source=4&amp;gclid=CjwKCAiArLyuBhA7EiwA-qo80Ffed6g3gzjmbosjC8X2tJ_L_7L0DOG6ykfZ575lgrc7oaeuMdS1ERoCaP0QAvD_BwE</t>
  </si>
  <si>
    <t>https://www.ikea.com/cl/es/p/foersegla-posavasos-bambu-20468110/?utm_source=google&amp;utm_medium=surfaces&amp;utm_campaign=shopping_feed&amp;utm_content=free_google_shopping_clicks_Eating</t>
  </si>
  <si>
    <t>Validado por 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</si>
</sst>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8" fillId="0" borderId="0" xfId="3"/>
    <xf numFmtId="2" fontId="20" fillId="2" borderId="0" xfId="0" applyNumberFormat="1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164" fontId="20" fillId="2" borderId="0" xfId="0" applyNumberFormat="1" applyFont="1" applyFill="1" applyAlignment="1">
      <alignment horizontal="center"/>
    </xf>
    <xf numFmtId="165" fontId="20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5" fillId="2" borderId="15" xfId="0" applyFont="1" applyFill="1" applyBorder="1" applyAlignment="1">
      <alignment horizontal="center" vertical="center"/>
    </xf>
    <xf numFmtId="3" fontId="5" fillId="2" borderId="15" xfId="0" applyNumberFormat="1" applyFont="1" applyFill="1" applyBorder="1" applyAlignment="1">
      <alignment vertical="center" wrapText="1"/>
    </xf>
    <xf numFmtId="3" fontId="5" fillId="2" borderId="5" xfId="0" applyNumberFormat="1" applyFont="1" applyFill="1" applyBorder="1" applyAlignment="1">
      <alignment horizontal="center" vertical="center"/>
    </xf>
    <xf numFmtId="42" fontId="5" fillId="2" borderId="15" xfId="2" applyFont="1" applyFill="1" applyBorder="1" applyAlignment="1">
      <alignment horizontal="center" vertical="center"/>
    </xf>
    <xf numFmtId="42" fontId="5" fillId="0" borderId="6" xfId="2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3" fontId="5" fillId="0" borderId="15" xfId="0" applyNumberFormat="1" applyFont="1" applyBorder="1" applyAlignment="1">
      <alignment vertical="center" wrapText="1"/>
    </xf>
    <xf numFmtId="3" fontId="5" fillId="0" borderId="5" xfId="0" applyNumberFormat="1" applyFont="1" applyBorder="1" applyAlignment="1">
      <alignment horizontal="center" vertical="center"/>
    </xf>
    <xf numFmtId="42" fontId="5" fillId="0" borderId="15" xfId="2" applyFont="1" applyFill="1" applyBorder="1" applyAlignment="1">
      <alignment horizontal="center" vertical="center"/>
    </xf>
    <xf numFmtId="42" fontId="5" fillId="2" borderId="15" xfId="2" applyFont="1" applyFill="1" applyBorder="1" applyAlignment="1">
      <alignment horizontal="right" vertical="center"/>
    </xf>
    <xf numFmtId="0" fontId="5" fillId="0" borderId="15" xfId="0" applyFont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42" fontId="5" fillId="2" borderId="6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43</xdr:row>
      <xdr:rowOff>1</xdr:rowOff>
    </xdr:from>
    <xdr:to>
      <xdr:col>9</xdr:col>
      <xdr:colOff>339090</xdr:colOff>
      <xdr:row>67</xdr:row>
      <xdr:rowOff>42275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9FA8DE-1C03-D164-E594-F79C82D1A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0" y="8336281"/>
          <a:ext cx="8290560" cy="3886564"/>
        </a:xfrm>
        <a:prstGeom prst="rect">
          <a:avLst/>
        </a:prstGeom>
      </xdr:spPr>
    </xdr:pic>
    <xdr:clientData/>
  </xdr:twoCellAnchor>
  <xdr:twoCellAnchor editAs="oneCell">
    <xdr:from>
      <xdr:col>0</xdr:col>
      <xdr:colOff>140971</xdr:colOff>
      <xdr:row>67</xdr:row>
      <xdr:rowOff>137161</xdr:rowOff>
    </xdr:from>
    <xdr:to>
      <xdr:col>5</xdr:col>
      <xdr:colOff>605791</xdr:colOff>
      <xdr:row>89</xdr:row>
      <xdr:rowOff>78966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C0E7F4-02DB-95B7-B8AB-82BB849A2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971" y="12298681"/>
          <a:ext cx="5627370" cy="3462245"/>
        </a:xfrm>
        <a:prstGeom prst="rect">
          <a:avLst/>
        </a:prstGeom>
      </xdr:spPr>
    </xdr:pic>
    <xdr:clientData/>
  </xdr:twoCellAnchor>
  <xdr:twoCellAnchor editAs="oneCell">
    <xdr:from>
      <xdr:col>1</xdr:col>
      <xdr:colOff>81916</xdr:colOff>
      <xdr:row>89</xdr:row>
      <xdr:rowOff>43816</xdr:rowOff>
    </xdr:from>
    <xdr:to>
      <xdr:col>7</xdr:col>
      <xdr:colOff>727711</xdr:colOff>
      <xdr:row>104</xdr:row>
      <xdr:rowOff>3185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EE8024-961E-8234-EAFD-F6F40460A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8136" y="15725776"/>
          <a:ext cx="7016115" cy="2359669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104</xdr:row>
      <xdr:rowOff>60960</xdr:rowOff>
    </xdr:from>
    <xdr:to>
      <xdr:col>9</xdr:col>
      <xdr:colOff>80010</xdr:colOff>
      <xdr:row>125</xdr:row>
      <xdr:rowOff>41965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2F5C485-676A-A720-6935-DEA0F2972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8143220"/>
          <a:ext cx="8172450" cy="335095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127</xdr:row>
      <xdr:rowOff>0</xdr:rowOff>
    </xdr:from>
    <xdr:to>
      <xdr:col>7</xdr:col>
      <xdr:colOff>575311</xdr:colOff>
      <xdr:row>149</xdr:row>
      <xdr:rowOff>111286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0E7AECD-E6BD-C536-F0E2-E3D08006F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6221" y="21762720"/>
          <a:ext cx="6941820" cy="3629821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151</xdr:row>
      <xdr:rowOff>0</xdr:rowOff>
    </xdr:from>
    <xdr:to>
      <xdr:col>7</xdr:col>
      <xdr:colOff>529590</xdr:colOff>
      <xdr:row>173</xdr:row>
      <xdr:rowOff>34584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7E55520-583F-3E3D-39AD-73813A8C4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221" y="25603200"/>
          <a:ext cx="6880859" cy="3545499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173</xdr:row>
      <xdr:rowOff>60961</xdr:rowOff>
    </xdr:from>
    <xdr:to>
      <xdr:col>8</xdr:col>
      <xdr:colOff>689610</xdr:colOff>
      <xdr:row>196</xdr:row>
      <xdr:rowOff>34582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3A6D6C9-FFEF-8040-FC79-F3B04C725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1940" y="29184601"/>
          <a:ext cx="7852410" cy="3638841"/>
        </a:xfrm>
        <a:prstGeom prst="rect">
          <a:avLst/>
        </a:prstGeom>
      </xdr:spPr>
    </xdr:pic>
    <xdr:clientData/>
  </xdr:twoCellAnchor>
  <xdr:twoCellAnchor editAs="oneCell">
    <xdr:from>
      <xdr:col>1</xdr:col>
      <xdr:colOff>299085</xdr:colOff>
      <xdr:row>215</xdr:row>
      <xdr:rowOff>11430</xdr:rowOff>
    </xdr:from>
    <xdr:to>
      <xdr:col>7</xdr:col>
      <xdr:colOff>491490</xdr:colOff>
      <xdr:row>238</xdr:row>
      <xdr:rowOff>42559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5106DC0-197E-4661-9B51-92F640385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5305" y="35855910"/>
          <a:ext cx="6541770" cy="3719209"/>
        </a:xfrm>
        <a:prstGeom prst="rect">
          <a:avLst/>
        </a:prstGeom>
      </xdr:spPr>
    </xdr:pic>
    <xdr:clientData/>
  </xdr:twoCellAnchor>
  <xdr:twoCellAnchor editAs="oneCell">
    <xdr:from>
      <xdr:col>2</xdr:col>
      <xdr:colOff>81916</xdr:colOff>
      <xdr:row>197</xdr:row>
      <xdr:rowOff>45720</xdr:rowOff>
    </xdr:from>
    <xdr:to>
      <xdr:col>8</xdr:col>
      <xdr:colOff>41911</xdr:colOff>
      <xdr:row>214</xdr:row>
      <xdr:rowOff>42812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931FE23-08AA-3995-6CAA-2186704DE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53416" y="33009840"/>
          <a:ext cx="6842760" cy="27250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239</xdr:row>
      <xdr:rowOff>152401</xdr:rowOff>
    </xdr:from>
    <xdr:to>
      <xdr:col>7</xdr:col>
      <xdr:colOff>613458</xdr:colOff>
      <xdr:row>261</xdr:row>
      <xdr:rowOff>38100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5BB740E-C8CB-F69F-D318-0DAEF7B18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31470" y="39837361"/>
          <a:ext cx="6888528" cy="339851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263</xdr:row>
      <xdr:rowOff>0</xdr:rowOff>
    </xdr:from>
    <xdr:to>
      <xdr:col>10</xdr:col>
      <xdr:colOff>339090</xdr:colOff>
      <xdr:row>286</xdr:row>
      <xdr:rowOff>72980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8B2105E-9C42-E79C-6079-BB385E367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6221" y="43548300"/>
          <a:ext cx="8907779" cy="37343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288</xdr:row>
      <xdr:rowOff>0</xdr:rowOff>
    </xdr:from>
    <xdr:to>
      <xdr:col>8</xdr:col>
      <xdr:colOff>109951</xdr:colOff>
      <xdr:row>315</xdr:row>
      <xdr:rowOff>110490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FC42775-F191-87A5-C06B-7C32F9A65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6220" y="47548800"/>
          <a:ext cx="7310851" cy="44196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76201</xdr:colOff>
      <xdr:row>316</xdr:row>
      <xdr:rowOff>121920</xdr:rowOff>
    </xdr:from>
    <xdr:to>
      <xdr:col>7</xdr:col>
      <xdr:colOff>720091</xdr:colOff>
      <xdr:row>339</xdr:row>
      <xdr:rowOff>147708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81B1759-D18F-7765-2D0C-859E94DC3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12421" y="52151280"/>
          <a:ext cx="7004685" cy="3702438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340</xdr:row>
      <xdr:rowOff>129541</xdr:rowOff>
    </xdr:from>
    <xdr:to>
      <xdr:col>8</xdr:col>
      <xdr:colOff>266701</xdr:colOff>
      <xdr:row>356</xdr:row>
      <xdr:rowOff>149468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5500BC7-C6F7-3BB1-6C3A-A1D54696C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6221" y="55999381"/>
          <a:ext cx="7475220" cy="2568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der.cl/catalogo/product/sku/6DAVST4BGLIE/prochef-molinillo-de-grano-manual-modelo-compacto-ndeg3?channable=050ee66964003644415653543442474c4945d0&amp;srsltid=AfmBOorcP5PDaSOJc3DY4uYGFt9kL4ZSZiBNG0aHDjS05l-VbI_XehUZoao" TargetMode="External"/><Relationship Id="rId13" Type="http://schemas.openxmlformats.org/officeDocument/2006/relationships/hyperlink" Target="https://www.ikea.com/cl/es/p/foersegla-posavasos-bambu-20468110/?utm_source=google&amp;utm_medium=surfaces&amp;utm_campaign=shopping_feed&amp;utm_content=free_google_shopping_clicks_Eating" TargetMode="External"/><Relationship Id="rId3" Type="http://schemas.openxmlformats.org/officeDocument/2006/relationships/hyperlink" Target="https://www.ikea.com/cl/es/p/tolkning-canasto-de-ropa-hecho-a-mano-sauce-00512618/" TargetMode="External"/><Relationship Id="rId7" Type="http://schemas.openxmlformats.org/officeDocument/2006/relationships/hyperlink" Target="https://www.kitchencenter.cl/products/balanza-bruselas?variant=39325400891447&amp;currency=CLP&amp;utm_medium=product_sync&amp;utm_source=google&amp;utm_content=sag_organic&amp;utm_campaign=sag_organic&amp;srsltid=AfmBOoq_n5-jhqsDt08M4HQ7TyarISm6WbTz51z0ssmLrN8_xegmRCDKBw8" TargetMode="External"/><Relationship Id="rId12" Type="http://schemas.openxmlformats.org/officeDocument/2006/relationships/hyperlink" Target="https://www.easy.cl/kit-mosaico-multicolor-decoralia-1225799/p?gad_source=4&amp;gclid=CjwKCAiArLyuBhA7EiwA-qo80Ffed6g3gzjmbosjC8X2tJ_L_7L0DOG6ykfZ575lgrc7oaeuMdS1ERoCaP0QAvD_BwE" TargetMode="External"/><Relationship Id="rId2" Type="http://schemas.openxmlformats.org/officeDocument/2006/relationships/hyperlink" Target="https://www.provenzal.cl/canasta-picnic-de-mimbre" TargetMode="External"/><Relationship Id="rId1" Type="http://schemas.openxmlformats.org/officeDocument/2006/relationships/hyperlink" Target="https://www.paris.cl/aspiradora-tambor-negra-polvo-y-agua-th-1216-901409999.html?gad_source=1&amp;gclid=CjwKCAiAibeuBhAAEiwAiXBoJGypmdHaRp64AoRSUQs9lUJ5MUG4YFmiyDYIhbIbUvshLJwXfN8IXhoCTkAQAvD_BwE&amp;gclsrc=aw.ds" TargetMode="External"/><Relationship Id="rId6" Type="http://schemas.openxmlformats.org/officeDocument/2006/relationships/hyperlink" Target="https://www.falabella.com/falabella-cl/product/115827226/BANDEJA-ACERO-INOX-3425-CM/115827227?kid=shopp167fc&amp;gad_source=4&amp;gclid=CjwKCAiArLyuBhA7EiwA-qo80Ou8OWToe8iqCoJAuu7nnyvIpEsRFVU6WlEKc580ebZZXiLuFWTiBhoCWtUQAvD_BwE" TargetMode="External"/><Relationship Id="rId11" Type="http://schemas.openxmlformats.org/officeDocument/2006/relationships/hyperlink" Target="https://www.ebay.com/itm/305379384857?chn=ps&amp;norover=1&amp;mkevt=1&amp;mkrid=711-167022-097827-1&amp;mkcid=2&amp;itemid=305379384857&amp;targetid=&amp;device=c&amp;mktype=pla&amp;googleloc=1003321&amp;poi=&amp;campaignid=20959077048&amp;mkgroupid=&amp;rlsatarget=&amp;abcId=&amp;merchantid=118952506&amp;gad_source=4&amp;gclid=CjwKCAiArLyuBhA7EiwA-qo80E45hR5-0Bwqq1hD3YzZeK5_uUo_fzCTVBHLMININiyUZNWqL0T9exoCmPUQAvD_BwE" TargetMode="External"/><Relationship Id="rId5" Type="http://schemas.openxmlformats.org/officeDocument/2006/relationships/hyperlink" Target="https://sodimac.falabella.com/sodimac-cl/product/110142997/Florero-Kaula-19x42-cm/110142998?exp=sodimac&amp;kid=shopp186so&amp;pid=Google_w2a&amp;gad_source=1&amp;gclid=CjwKCAiArLyuBhA7EiwA-qo80LhRLU1PcCoLe9uvQO_793IjIk6JigdMpfy7r9nM9xFxh2plwV3UyBoC_FEQAvD_BwE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www.construmart.cl/tijera-para-podar-recta-con-mango-metalico/p?idsku=12230&amp;srsltid=AfmBOop0URqrsn5g5Y6b9-D2h_RfwFwb3nc2D9pzCZDeKUdqb4KRzFZMWUA" TargetMode="External"/><Relationship Id="rId4" Type="http://schemas.openxmlformats.org/officeDocument/2006/relationships/hyperlink" Target="https://www.ikea.com/cl/es/p/mjoelkkanna-canasto-bambu-80556887/" TargetMode="External"/><Relationship Id="rId9" Type="http://schemas.openxmlformats.org/officeDocument/2006/relationships/hyperlink" Target="https://www.centroveterinario-je.cl/herradura-3-mustad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opLeftCell="A3" zoomScale="85" zoomScaleNormal="85" workbookViewId="0">
      <selection activeCell="M15" sqref="M1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 t="s">
        <v>68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45" t="s">
        <v>0</v>
      </c>
      <c r="G3" s="146"/>
      <c r="H3" s="146"/>
      <c r="I3" s="147"/>
      <c r="J3" s="46"/>
      <c r="K3" s="148" t="s">
        <v>1</v>
      </c>
      <c r="L3" s="148"/>
      <c r="M3" s="149"/>
      <c r="N3" s="149"/>
      <c r="O3" s="149"/>
      <c r="P3" s="149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 t="s">
        <v>69</v>
      </c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40" t="s">
        <v>9</v>
      </c>
      <c r="S6" s="140"/>
      <c r="T6" s="140"/>
      <c r="U6" s="140"/>
      <c r="V6" s="140"/>
      <c r="W6" s="56"/>
    </row>
    <row r="7" spans="2:25" ht="15">
      <c r="B7" s="92" t="s">
        <v>85</v>
      </c>
      <c r="C7" s="42"/>
      <c r="D7" s="132" t="s">
        <v>70</v>
      </c>
      <c r="E7" s="58"/>
      <c r="F7" s="60">
        <v>0</v>
      </c>
      <c r="G7" s="61"/>
      <c r="H7" s="62">
        <v>0</v>
      </c>
      <c r="I7" s="62">
        <f t="shared" ref="I7:I19" si="0">+F7*H7</f>
        <v>0</v>
      </c>
      <c r="J7" s="59"/>
      <c r="K7" s="122">
        <v>1</v>
      </c>
      <c r="L7" s="123" t="s">
        <v>71</v>
      </c>
      <c r="M7" s="124">
        <v>32990</v>
      </c>
      <c r="N7" s="124">
        <f t="shared" ref="N7:N19" si="1">+K7*M7</f>
        <v>32990</v>
      </c>
      <c r="O7" s="64">
        <v>0</v>
      </c>
      <c r="P7" s="124">
        <f t="shared" ref="P7:P19" si="2">+(-N7*O7)+N7</f>
        <v>32990</v>
      </c>
      <c r="Q7" s="63"/>
      <c r="R7" s="156"/>
      <c r="S7" s="157"/>
      <c r="T7" s="157"/>
      <c r="U7" s="157"/>
      <c r="V7" s="157"/>
      <c r="W7" s="158"/>
    </row>
    <row r="8" spans="2:25" ht="15">
      <c r="B8" s="92" t="s">
        <v>86</v>
      </c>
      <c r="C8" s="42"/>
      <c r="D8" s="132" t="s">
        <v>72</v>
      </c>
      <c r="E8" s="58"/>
      <c r="F8" s="60">
        <v>0</v>
      </c>
      <c r="G8" s="61"/>
      <c r="H8" s="62">
        <v>0</v>
      </c>
      <c r="I8" s="62">
        <f t="shared" si="0"/>
        <v>0</v>
      </c>
      <c r="J8" s="59"/>
      <c r="K8" s="122">
        <v>2</v>
      </c>
      <c r="L8" s="123" t="s">
        <v>71</v>
      </c>
      <c r="M8" s="124">
        <v>15090</v>
      </c>
      <c r="N8" s="124">
        <f t="shared" si="1"/>
        <v>30180</v>
      </c>
      <c r="O8" s="64">
        <v>0</v>
      </c>
      <c r="P8" s="124">
        <f t="shared" si="2"/>
        <v>30180</v>
      </c>
      <c r="Q8" s="63"/>
      <c r="R8" s="156"/>
      <c r="S8" s="157"/>
      <c r="T8" s="157"/>
      <c r="U8" s="157"/>
      <c r="V8" s="157"/>
      <c r="W8" s="158"/>
    </row>
    <row r="9" spans="2:25" ht="13.15" customHeight="1">
      <c r="B9" s="92" t="s">
        <v>87</v>
      </c>
      <c r="C9" s="42"/>
      <c r="D9" s="125" t="s">
        <v>73</v>
      </c>
      <c r="E9" s="58"/>
      <c r="F9" s="60">
        <v>0</v>
      </c>
      <c r="G9" s="61"/>
      <c r="H9" s="62">
        <v>0</v>
      </c>
      <c r="I9" s="62">
        <f t="shared" si="0"/>
        <v>0</v>
      </c>
      <c r="J9" s="59"/>
      <c r="K9" s="122">
        <v>1</v>
      </c>
      <c r="L9" s="123" t="s">
        <v>74</v>
      </c>
      <c r="M9" s="124">
        <v>20000</v>
      </c>
      <c r="N9" s="124">
        <f t="shared" si="1"/>
        <v>20000</v>
      </c>
      <c r="O9" s="64">
        <v>0</v>
      </c>
      <c r="P9" s="124">
        <f t="shared" si="2"/>
        <v>20000</v>
      </c>
      <c r="Q9" s="63"/>
      <c r="R9" s="156"/>
      <c r="S9" s="157"/>
      <c r="T9" s="157"/>
      <c r="U9" s="157"/>
      <c r="V9" s="157"/>
      <c r="W9" s="158"/>
    </row>
    <row r="10" spans="2:25" ht="15">
      <c r="B10" s="49">
        <v>2</v>
      </c>
      <c r="C10" s="50"/>
      <c r="D10" s="91" t="s">
        <v>77</v>
      </c>
      <c r="E10" s="51"/>
      <c r="F10" s="52" t="s">
        <v>3</v>
      </c>
      <c r="G10" s="49" t="s">
        <v>4</v>
      </c>
      <c r="H10" s="53" t="s">
        <v>5</v>
      </c>
      <c r="I10" s="54" t="s">
        <v>6</v>
      </c>
      <c r="J10" s="48"/>
      <c r="K10" s="136" t="s">
        <v>3</v>
      </c>
      <c r="L10" s="137" t="s">
        <v>4</v>
      </c>
      <c r="M10" s="138" t="s">
        <v>5</v>
      </c>
      <c r="N10" s="139" t="s">
        <v>6</v>
      </c>
      <c r="O10" s="136" t="s">
        <v>7</v>
      </c>
      <c r="P10" s="139" t="s">
        <v>8</v>
      </c>
      <c r="Q10" s="55"/>
      <c r="R10" s="140" t="s">
        <v>9</v>
      </c>
      <c r="S10" s="140"/>
      <c r="T10" s="140"/>
      <c r="U10" s="140"/>
      <c r="V10" s="140"/>
      <c r="W10" s="56"/>
    </row>
    <row r="11" spans="2:25" ht="15">
      <c r="B11" s="92" t="s">
        <v>88</v>
      </c>
      <c r="C11" s="42"/>
      <c r="D11" s="125" t="s">
        <v>75</v>
      </c>
      <c r="E11" s="58"/>
      <c r="F11" s="60">
        <v>0</v>
      </c>
      <c r="G11" s="61"/>
      <c r="H11" s="62">
        <v>0</v>
      </c>
      <c r="I11" s="62">
        <f t="shared" si="0"/>
        <v>0</v>
      </c>
      <c r="J11" s="59"/>
      <c r="K11" s="122">
        <v>16</v>
      </c>
      <c r="L11" s="123" t="s">
        <v>84</v>
      </c>
      <c r="M11" s="124">
        <v>3000</v>
      </c>
      <c r="N11" s="124">
        <f t="shared" si="1"/>
        <v>48000</v>
      </c>
      <c r="O11" s="64">
        <v>0</v>
      </c>
      <c r="P11" s="124">
        <f t="shared" si="2"/>
        <v>48000</v>
      </c>
      <c r="Q11" s="63"/>
      <c r="R11" s="156"/>
      <c r="S11" s="157"/>
      <c r="T11" s="157"/>
      <c r="U11" s="157"/>
      <c r="V11" s="157"/>
      <c r="W11" s="158"/>
    </row>
    <row r="12" spans="2:25" ht="13.9" customHeight="1">
      <c r="B12" s="92" t="s">
        <v>89</v>
      </c>
      <c r="C12" s="42"/>
      <c r="D12" s="125" t="s">
        <v>76</v>
      </c>
      <c r="E12" s="58"/>
      <c r="F12" s="60">
        <v>0</v>
      </c>
      <c r="G12" s="61"/>
      <c r="H12" s="62">
        <v>0</v>
      </c>
      <c r="I12" s="62">
        <f t="shared" si="0"/>
        <v>0</v>
      </c>
      <c r="J12" s="59"/>
      <c r="K12" s="122">
        <v>16</v>
      </c>
      <c r="L12" s="123" t="s">
        <v>84</v>
      </c>
      <c r="M12" s="124">
        <v>3000</v>
      </c>
      <c r="N12" s="124">
        <f t="shared" si="1"/>
        <v>48000</v>
      </c>
      <c r="O12" s="64">
        <v>0</v>
      </c>
      <c r="P12" s="124">
        <f t="shared" si="2"/>
        <v>48000</v>
      </c>
      <c r="Q12" s="63"/>
      <c r="R12" s="156"/>
      <c r="S12" s="157"/>
      <c r="T12" s="157"/>
      <c r="U12" s="157"/>
      <c r="V12" s="157"/>
      <c r="W12" s="158"/>
    </row>
    <row r="13" spans="2:25" ht="15">
      <c r="B13" s="92" t="s">
        <v>90</v>
      </c>
      <c r="C13" s="42"/>
      <c r="D13" s="125" t="s">
        <v>78</v>
      </c>
      <c r="E13" s="58"/>
      <c r="F13" s="60">
        <v>0</v>
      </c>
      <c r="G13" s="61"/>
      <c r="H13" s="62">
        <v>0</v>
      </c>
      <c r="I13" s="62">
        <f t="shared" si="0"/>
        <v>0</v>
      </c>
      <c r="J13" s="59"/>
      <c r="K13" s="122">
        <v>16</v>
      </c>
      <c r="L13" s="123" t="s">
        <v>84</v>
      </c>
      <c r="M13" s="124">
        <v>2000</v>
      </c>
      <c r="N13" s="124">
        <f t="shared" si="1"/>
        <v>32000</v>
      </c>
      <c r="O13" s="64">
        <v>0</v>
      </c>
      <c r="P13" s="124">
        <f t="shared" si="2"/>
        <v>32000</v>
      </c>
      <c r="Q13" s="63"/>
      <c r="R13" s="156"/>
      <c r="S13" s="157"/>
      <c r="T13" s="157"/>
      <c r="U13" s="157"/>
      <c r="V13" s="157"/>
      <c r="W13" s="158"/>
    </row>
    <row r="14" spans="2:25" ht="15">
      <c r="B14" s="92" t="s">
        <v>91</v>
      </c>
      <c r="C14" s="42"/>
      <c r="D14" s="125" t="s">
        <v>79</v>
      </c>
      <c r="E14" s="58"/>
      <c r="F14" s="60">
        <v>0</v>
      </c>
      <c r="G14" s="61"/>
      <c r="H14" s="62">
        <v>0</v>
      </c>
      <c r="I14" s="62">
        <f t="shared" si="0"/>
        <v>0</v>
      </c>
      <c r="J14" s="59"/>
      <c r="K14" s="122">
        <v>16</v>
      </c>
      <c r="L14" s="123" t="s">
        <v>84</v>
      </c>
      <c r="M14" s="124">
        <v>8000</v>
      </c>
      <c r="N14" s="124">
        <f t="shared" si="1"/>
        <v>128000</v>
      </c>
      <c r="O14" s="64">
        <v>0</v>
      </c>
      <c r="P14" s="124">
        <f t="shared" si="2"/>
        <v>128000</v>
      </c>
      <c r="Q14" s="63"/>
      <c r="R14" s="156"/>
      <c r="S14" s="157"/>
      <c r="T14" s="157"/>
      <c r="U14" s="157"/>
      <c r="V14" s="157"/>
      <c r="W14" s="158"/>
    </row>
    <row r="15" spans="2:25" ht="15">
      <c r="B15" s="92" t="s">
        <v>92</v>
      </c>
      <c r="C15" s="42"/>
      <c r="D15" s="125" t="s">
        <v>80</v>
      </c>
      <c r="E15" s="58"/>
      <c r="F15" s="60">
        <v>0</v>
      </c>
      <c r="G15" s="61"/>
      <c r="H15" s="62">
        <v>0</v>
      </c>
      <c r="I15" s="62">
        <f t="shared" si="0"/>
        <v>0</v>
      </c>
      <c r="J15" s="59"/>
      <c r="K15" s="122">
        <v>16</v>
      </c>
      <c r="L15" s="123" t="s">
        <v>84</v>
      </c>
      <c r="M15" s="124">
        <v>6000</v>
      </c>
      <c r="N15" s="124">
        <f t="shared" si="1"/>
        <v>96000</v>
      </c>
      <c r="O15" s="64">
        <v>0</v>
      </c>
      <c r="P15" s="124">
        <f t="shared" si="2"/>
        <v>96000</v>
      </c>
      <c r="Q15" s="63"/>
      <c r="R15" s="156"/>
      <c r="S15" s="157"/>
      <c r="T15" s="157"/>
      <c r="U15" s="157"/>
      <c r="V15" s="157"/>
      <c r="W15" s="158"/>
      <c r="Y15" s="1" t="str">
        <f t="shared" ref="Y15" si="3">LOWER(D15)</f>
        <v>empastado</v>
      </c>
    </row>
    <row r="16" spans="2:25" ht="15">
      <c r="B16" s="49">
        <v>3</v>
      </c>
      <c r="C16" s="50"/>
      <c r="D16" s="91" t="s">
        <v>81</v>
      </c>
      <c r="E16" s="51"/>
      <c r="F16" s="52" t="s">
        <v>3</v>
      </c>
      <c r="G16" s="49" t="s">
        <v>4</v>
      </c>
      <c r="H16" s="53" t="s">
        <v>5</v>
      </c>
      <c r="I16" s="54" t="s">
        <v>6</v>
      </c>
      <c r="J16" s="48"/>
      <c r="K16" s="136" t="s">
        <v>3</v>
      </c>
      <c r="L16" s="137" t="s">
        <v>4</v>
      </c>
      <c r="M16" s="138" t="s">
        <v>5</v>
      </c>
      <c r="N16" s="139" t="s">
        <v>6</v>
      </c>
      <c r="O16" s="136" t="s">
        <v>7</v>
      </c>
      <c r="P16" s="139" t="s">
        <v>8</v>
      </c>
      <c r="Q16" s="55"/>
      <c r="R16" s="140" t="s">
        <v>9</v>
      </c>
      <c r="S16" s="140"/>
      <c r="T16" s="140"/>
      <c r="U16" s="140"/>
      <c r="V16" s="140"/>
      <c r="W16" s="56"/>
    </row>
    <row r="17" spans="2:23" ht="15">
      <c r="B17" s="92" t="s">
        <v>93</v>
      </c>
      <c r="C17" s="42"/>
      <c r="D17" s="125" t="s">
        <v>82</v>
      </c>
      <c r="E17" s="58"/>
      <c r="F17" s="60">
        <v>0</v>
      </c>
      <c r="G17" s="61"/>
      <c r="H17" s="62"/>
      <c r="I17" s="62">
        <f t="shared" si="0"/>
        <v>0</v>
      </c>
      <c r="J17" s="59"/>
      <c r="K17" s="122">
        <v>1</v>
      </c>
      <c r="L17" s="123" t="s">
        <v>74</v>
      </c>
      <c r="M17" s="124">
        <v>30000</v>
      </c>
      <c r="N17" s="124">
        <f t="shared" si="1"/>
        <v>30000</v>
      </c>
      <c r="O17" s="64">
        <v>0</v>
      </c>
      <c r="P17" s="124">
        <f t="shared" si="2"/>
        <v>30000</v>
      </c>
      <c r="Q17" s="63"/>
      <c r="R17" s="111"/>
      <c r="S17" s="112"/>
      <c r="T17" s="112"/>
      <c r="U17" s="112"/>
      <c r="V17" s="112"/>
      <c r="W17" s="113"/>
    </row>
    <row r="18" spans="2:23" ht="15">
      <c r="B18" s="92" t="s">
        <v>94</v>
      </c>
      <c r="C18" s="42"/>
      <c r="D18" s="125" t="s">
        <v>83</v>
      </c>
      <c r="E18" s="58"/>
      <c r="F18" s="60">
        <v>0</v>
      </c>
      <c r="G18" s="61"/>
      <c r="H18" s="62"/>
      <c r="I18" s="62">
        <f t="shared" si="0"/>
        <v>0</v>
      </c>
      <c r="J18" s="59"/>
      <c r="K18" s="122">
        <v>1</v>
      </c>
      <c r="L18" s="123" t="s">
        <v>74</v>
      </c>
      <c r="M18" s="124">
        <v>50000</v>
      </c>
      <c r="N18" s="124">
        <f t="shared" si="1"/>
        <v>50000</v>
      </c>
      <c r="O18" s="64">
        <v>0</v>
      </c>
      <c r="P18" s="124">
        <f t="shared" si="2"/>
        <v>50000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 t="s">
        <v>95</v>
      </c>
      <c r="E19" s="58"/>
      <c r="F19" s="60">
        <v>16.00006389</v>
      </c>
      <c r="G19" s="61" t="s">
        <v>84</v>
      </c>
      <c r="H19" s="62">
        <v>78256</v>
      </c>
      <c r="I19" s="62">
        <f t="shared" si="0"/>
        <v>1252100.99977584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4.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</row>
    <row r="21" spans="2:23" ht="15">
      <c r="B21" s="65"/>
      <c r="C21" s="42"/>
      <c r="D21" s="93"/>
      <c r="E21" s="81"/>
      <c r="F21" s="154" t="s">
        <v>38</v>
      </c>
      <c r="G21" s="155"/>
      <c r="H21" s="155"/>
      <c r="I21" s="94">
        <f>SUM(I7:I19)</f>
        <v>1252100.99977584</v>
      </c>
      <c r="J21" s="59"/>
      <c r="K21" s="154" t="s">
        <v>11</v>
      </c>
      <c r="L21" s="155"/>
      <c r="M21" s="155"/>
      <c r="N21" s="155"/>
      <c r="O21" s="155"/>
      <c r="P21" s="95">
        <f>SUM(P6:P19)</f>
        <v>515170</v>
      </c>
      <c r="Q21" s="66"/>
      <c r="R21" s="67"/>
      <c r="S21" s="67"/>
      <c r="T21" s="67"/>
      <c r="U21" s="67"/>
      <c r="V21" s="67"/>
      <c r="W21" s="68"/>
    </row>
    <row r="22" spans="2:23" ht="15">
      <c r="B22" s="65"/>
      <c r="C22" s="42"/>
      <c r="D22" s="96"/>
      <c r="E22" s="96"/>
      <c r="F22" s="150" t="s">
        <v>12</v>
      </c>
      <c r="G22" s="151"/>
      <c r="H22" s="151"/>
      <c r="I22" s="97">
        <f>SUM(I21:I21)</f>
        <v>1252100.99977584</v>
      </c>
      <c r="J22" s="59"/>
      <c r="K22" s="150" t="s">
        <v>12</v>
      </c>
      <c r="L22" s="151"/>
      <c r="M22" s="151"/>
      <c r="N22" s="151"/>
      <c r="O22" s="151"/>
      <c r="P22" s="98">
        <f>SUM(P21:P21)</f>
        <v>515170</v>
      </c>
      <c r="Q22" s="69"/>
      <c r="R22" s="70"/>
      <c r="S22" s="70"/>
      <c r="T22" s="70"/>
      <c r="U22" s="70"/>
      <c r="V22" s="70"/>
      <c r="W22" s="71"/>
    </row>
    <row r="23" spans="2:23" ht="15">
      <c r="B23" s="65"/>
      <c r="C23" s="42"/>
      <c r="D23" s="96"/>
      <c r="E23" s="99"/>
      <c r="F23" s="85"/>
      <c r="G23" s="152" t="s">
        <v>34</v>
      </c>
      <c r="H23" s="152"/>
      <c r="I23" s="100">
        <f>I22*19%</f>
        <v>237899.1899574096</v>
      </c>
      <c r="J23" s="72"/>
      <c r="K23" s="153" t="s">
        <v>35</v>
      </c>
      <c r="L23" s="152"/>
      <c r="M23" s="152"/>
      <c r="N23" s="152"/>
      <c r="O23" s="152"/>
      <c r="P23" s="101">
        <f>P22*19%</f>
        <v>97882.3</v>
      </c>
      <c r="Q23" s="69"/>
      <c r="R23" s="70"/>
      <c r="S23" s="70"/>
      <c r="T23" s="70"/>
      <c r="U23" s="70"/>
      <c r="V23" s="70"/>
      <c r="W23" s="71"/>
    </row>
    <row r="24" spans="2:23" ht="15">
      <c r="B24" s="65"/>
      <c r="C24" s="42"/>
      <c r="D24" s="42"/>
      <c r="E24" s="102"/>
      <c r="F24" s="83"/>
      <c r="G24" s="143" t="s">
        <v>36</v>
      </c>
      <c r="H24" s="143"/>
      <c r="I24" s="103">
        <f>+I22+I23</f>
        <v>1490000.1897332496</v>
      </c>
      <c r="J24" s="59"/>
      <c r="K24" s="144" t="s">
        <v>13</v>
      </c>
      <c r="L24" s="143"/>
      <c r="M24" s="143"/>
      <c r="N24" s="143"/>
      <c r="O24" s="143"/>
      <c r="P24" s="107">
        <f>SUM(P22:P23)</f>
        <v>613052.30000000005</v>
      </c>
      <c r="Q24" s="74"/>
      <c r="R24" s="70"/>
      <c r="S24" s="70"/>
      <c r="T24" s="70"/>
      <c r="U24" s="70"/>
      <c r="V24" s="70"/>
      <c r="W24" s="71"/>
    </row>
    <row r="25" spans="2:23" ht="15">
      <c r="B25" s="65"/>
      <c r="C25" s="42"/>
      <c r="D25" s="96"/>
      <c r="E25" s="104"/>
      <c r="F25" s="83"/>
      <c r="G25" s="84"/>
      <c r="H25" s="84"/>
      <c r="I25" s="105"/>
      <c r="J25" s="59"/>
      <c r="K25" s="83"/>
      <c r="L25" s="84"/>
      <c r="M25" s="84"/>
      <c r="N25" s="84"/>
      <c r="O25" s="84"/>
      <c r="P25" s="73"/>
      <c r="Q25" s="74"/>
      <c r="R25" s="70"/>
      <c r="S25" s="70"/>
      <c r="T25" s="70"/>
      <c r="U25" s="70"/>
      <c r="V25" s="70"/>
      <c r="W25" s="71"/>
    </row>
    <row r="26" spans="2:23" ht="15">
      <c r="B26" s="65"/>
      <c r="C26" s="42"/>
      <c r="D26" s="96"/>
      <c r="E26" s="82"/>
      <c r="F26" s="141"/>
      <c r="G26" s="142"/>
      <c r="H26" s="142"/>
      <c r="I26" s="106"/>
      <c r="J26" s="59"/>
      <c r="K26" s="141"/>
      <c r="L26" s="142"/>
      <c r="M26" s="142"/>
      <c r="N26" s="142"/>
      <c r="O26" s="142"/>
      <c r="P26" s="75"/>
      <c r="Q26" s="75"/>
      <c r="R26" s="75"/>
      <c r="S26" s="75"/>
      <c r="T26" s="76"/>
      <c r="U26" s="76"/>
      <c r="V26" s="76"/>
      <c r="W26" s="77"/>
    </row>
    <row r="28" spans="2:23" ht="15" customHeight="1"/>
    <row r="35" ht="13.9" customHeight="1"/>
  </sheetData>
  <mergeCells count="23">
    <mergeCell ref="R6:V6"/>
    <mergeCell ref="K21:O21"/>
    <mergeCell ref="R7:W7"/>
    <mergeCell ref="F21:H21"/>
    <mergeCell ref="R8:W8"/>
    <mergeCell ref="R9:W9"/>
    <mergeCell ref="R11:W11"/>
    <mergeCell ref="R12:W12"/>
    <mergeCell ref="R13:W13"/>
    <mergeCell ref="R14:W14"/>
    <mergeCell ref="R15:W15"/>
    <mergeCell ref="F3:I3"/>
    <mergeCell ref="K3:P3"/>
    <mergeCell ref="F22:H22"/>
    <mergeCell ref="K22:O22"/>
    <mergeCell ref="G23:H23"/>
    <mergeCell ref="K23:O23"/>
    <mergeCell ref="R10:V10"/>
    <mergeCell ref="R16:V16"/>
    <mergeCell ref="F26:H26"/>
    <mergeCell ref="K26:O26"/>
    <mergeCell ref="G24:H24"/>
    <mergeCell ref="K24:O24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43"/>
  <sheetViews>
    <sheetView showGridLines="0" tabSelected="1" topLeftCell="A19" zoomScaleNormal="100" workbookViewId="0">
      <selection activeCell="J8" sqref="J8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4" customWidth="1"/>
    <col min="6" max="6" width="15.14062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31.2851562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59" t="s">
        <v>14</v>
      </c>
      <c r="E4" s="159"/>
      <c r="F4" s="159"/>
      <c r="G4" s="159" t="s">
        <v>15</v>
      </c>
      <c r="H4" s="159"/>
      <c r="I4" s="159"/>
      <c r="J4" s="159"/>
      <c r="K4" s="159"/>
      <c r="L4" s="159"/>
    </row>
    <row r="5" spans="1:15">
      <c r="B5" s="5"/>
      <c r="C5" s="109" t="s">
        <v>68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69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186">
        <v>1</v>
      </c>
      <c r="C7" s="187" t="s">
        <v>40</v>
      </c>
      <c r="D7" s="188">
        <v>1</v>
      </c>
      <c r="E7" s="189">
        <v>100000</v>
      </c>
      <c r="F7" s="190">
        <f t="shared" ref="F7:F12" si="0">E7*D7</f>
        <v>100000</v>
      </c>
      <c r="G7" s="188">
        <v>1</v>
      </c>
      <c r="H7" s="191">
        <v>74990</v>
      </c>
      <c r="I7" s="189">
        <f>H7*G7</f>
        <v>74990</v>
      </c>
      <c r="J7" s="183">
        <v>0.3</v>
      </c>
      <c r="K7" s="181">
        <f>ROUND(I7-(I7*J7),2)</f>
        <v>52493</v>
      </c>
      <c r="L7" s="184" t="s">
        <v>111</v>
      </c>
      <c r="O7" s="133" t="s">
        <v>96</v>
      </c>
    </row>
    <row r="8" spans="1:15" ht="25.5">
      <c r="A8" s="4"/>
      <c r="B8" s="167">
        <v>2</v>
      </c>
      <c r="C8" s="168" t="s">
        <v>41</v>
      </c>
      <c r="D8" s="169">
        <v>4</v>
      </c>
      <c r="E8" s="170">
        <v>4990</v>
      </c>
      <c r="F8" s="171">
        <f t="shared" si="0"/>
        <v>19960</v>
      </c>
      <c r="G8" s="169">
        <v>4</v>
      </c>
      <c r="H8" s="170">
        <v>4990</v>
      </c>
      <c r="I8" s="170">
        <f t="shared" ref="I8:I20" si="1">H8*G8</f>
        <v>19960</v>
      </c>
      <c r="J8" s="180">
        <v>0.3</v>
      </c>
      <c r="K8" s="181">
        <f t="shared" ref="K8:K20" si="2">ROUND(I8-(I8*J8),2)</f>
        <v>13972</v>
      </c>
      <c r="L8" s="184" t="s">
        <v>100</v>
      </c>
      <c r="O8" s="32"/>
    </row>
    <row r="9" spans="1:15" s="120" customFormat="1" ht="15">
      <c r="A9" s="119"/>
      <c r="B9" s="172">
        <v>3</v>
      </c>
      <c r="C9" s="173" t="s">
        <v>42</v>
      </c>
      <c r="D9" s="174">
        <v>1</v>
      </c>
      <c r="E9" s="175">
        <v>58067</v>
      </c>
      <c r="F9" s="171">
        <f t="shared" si="0"/>
        <v>58067</v>
      </c>
      <c r="G9" s="174">
        <v>1</v>
      </c>
      <c r="H9" s="176">
        <v>43990</v>
      </c>
      <c r="I9" s="175">
        <f t="shared" si="1"/>
        <v>43990</v>
      </c>
      <c r="J9" s="180">
        <v>0.3</v>
      </c>
      <c r="K9" s="182">
        <f t="shared" si="2"/>
        <v>30793</v>
      </c>
      <c r="L9" s="185"/>
      <c r="O9" s="134" t="s">
        <v>97</v>
      </c>
    </row>
    <row r="10" spans="1:15" s="120" customFormat="1" ht="25.5">
      <c r="A10" s="119"/>
      <c r="B10" s="172">
        <v>4</v>
      </c>
      <c r="C10" s="177" t="s">
        <v>43</v>
      </c>
      <c r="D10" s="174">
        <v>1</v>
      </c>
      <c r="E10" s="175">
        <v>35000</v>
      </c>
      <c r="F10" s="171">
        <f t="shared" si="0"/>
        <v>35000</v>
      </c>
      <c r="G10" s="174">
        <v>1</v>
      </c>
      <c r="H10" s="176">
        <v>34990</v>
      </c>
      <c r="I10" s="175">
        <f t="shared" si="1"/>
        <v>34990</v>
      </c>
      <c r="J10" s="180">
        <v>0.3</v>
      </c>
      <c r="K10" s="182">
        <f t="shared" si="2"/>
        <v>24493</v>
      </c>
      <c r="L10" s="185"/>
      <c r="O10" s="134" t="s">
        <v>98</v>
      </c>
    </row>
    <row r="11" spans="1:15" s="120" customFormat="1" ht="15">
      <c r="A11" s="119"/>
      <c r="B11" s="172">
        <v>5</v>
      </c>
      <c r="C11" s="177" t="s">
        <v>44</v>
      </c>
      <c r="D11" s="174">
        <v>1</v>
      </c>
      <c r="E11" s="175">
        <v>34990</v>
      </c>
      <c r="F11" s="171">
        <f t="shared" si="0"/>
        <v>34990</v>
      </c>
      <c r="G11" s="174">
        <v>1</v>
      </c>
      <c r="H11" s="176">
        <v>18990</v>
      </c>
      <c r="I11" s="175">
        <f t="shared" si="1"/>
        <v>18990</v>
      </c>
      <c r="J11" s="180">
        <v>0.3</v>
      </c>
      <c r="K11" s="182">
        <f t="shared" si="2"/>
        <v>13293</v>
      </c>
      <c r="L11" s="185"/>
      <c r="O11" s="134" t="s">
        <v>99</v>
      </c>
    </row>
    <row r="12" spans="1:15" s="120" customFormat="1" ht="25.5">
      <c r="A12" s="119"/>
      <c r="B12" s="172">
        <v>6</v>
      </c>
      <c r="C12" s="177" t="s">
        <v>45</v>
      </c>
      <c r="D12" s="174">
        <v>1</v>
      </c>
      <c r="E12" s="175">
        <v>60000</v>
      </c>
      <c r="F12" s="171">
        <f t="shared" si="0"/>
        <v>60000</v>
      </c>
      <c r="G12" s="174">
        <v>1</v>
      </c>
      <c r="H12" s="176">
        <v>29990</v>
      </c>
      <c r="I12" s="175">
        <f t="shared" si="1"/>
        <v>29990</v>
      </c>
      <c r="J12" s="180">
        <v>0.3</v>
      </c>
      <c r="K12" s="182">
        <f t="shared" si="2"/>
        <v>20993</v>
      </c>
      <c r="L12" s="185"/>
      <c r="O12" s="135" t="s">
        <v>101</v>
      </c>
    </row>
    <row r="13" spans="1:15" s="120" customFormat="1" ht="15">
      <c r="A13" s="119"/>
      <c r="B13" s="172">
        <v>7</v>
      </c>
      <c r="C13" s="177" t="s">
        <v>46</v>
      </c>
      <c r="D13" s="174">
        <v>2</v>
      </c>
      <c r="E13" s="175">
        <v>16990</v>
      </c>
      <c r="F13" s="171">
        <f t="shared" ref="F13:F22" si="3">E13*D13</f>
        <v>33980</v>
      </c>
      <c r="G13" s="174">
        <v>2</v>
      </c>
      <c r="H13" s="176">
        <v>16990</v>
      </c>
      <c r="I13" s="175">
        <f t="shared" si="1"/>
        <v>33980</v>
      </c>
      <c r="J13" s="180">
        <v>0.3</v>
      </c>
      <c r="K13" s="182">
        <f t="shared" si="2"/>
        <v>23786</v>
      </c>
      <c r="L13" s="184" t="s">
        <v>100</v>
      </c>
      <c r="O13" s="121"/>
    </row>
    <row r="14" spans="1:15" s="120" customFormat="1" ht="15">
      <c r="A14" s="119"/>
      <c r="B14" s="172">
        <v>8</v>
      </c>
      <c r="C14" s="177" t="s">
        <v>47</v>
      </c>
      <c r="D14" s="174">
        <v>1</v>
      </c>
      <c r="E14" s="175">
        <v>70000</v>
      </c>
      <c r="F14" s="171">
        <f t="shared" si="3"/>
        <v>70000</v>
      </c>
      <c r="G14" s="174">
        <v>1</v>
      </c>
      <c r="H14" s="176">
        <v>26392</v>
      </c>
      <c r="I14" s="175">
        <f t="shared" si="1"/>
        <v>26392</v>
      </c>
      <c r="J14" s="180">
        <v>0.3</v>
      </c>
      <c r="K14" s="182">
        <f t="shared" si="2"/>
        <v>18474.400000000001</v>
      </c>
      <c r="L14" s="185"/>
      <c r="O14" s="134" t="s">
        <v>102</v>
      </c>
    </row>
    <row r="15" spans="1:15" ht="15">
      <c r="A15" s="4"/>
      <c r="B15" s="167">
        <v>9</v>
      </c>
      <c r="C15" s="178" t="s">
        <v>48</v>
      </c>
      <c r="D15" s="169">
        <v>1</v>
      </c>
      <c r="E15" s="170">
        <v>5167</v>
      </c>
      <c r="F15" s="179">
        <f t="shared" si="3"/>
        <v>5167</v>
      </c>
      <c r="G15" s="169">
        <v>1</v>
      </c>
      <c r="H15" s="176">
        <v>5167</v>
      </c>
      <c r="I15" s="170">
        <f t="shared" si="1"/>
        <v>5167</v>
      </c>
      <c r="J15" s="180">
        <v>0.3</v>
      </c>
      <c r="K15" s="181">
        <f t="shared" si="2"/>
        <v>3616.9</v>
      </c>
      <c r="L15" s="185" t="s">
        <v>100</v>
      </c>
      <c r="O15" s="32"/>
    </row>
    <row r="16" spans="1:15" ht="15">
      <c r="A16" s="4"/>
      <c r="B16" s="167">
        <v>10</v>
      </c>
      <c r="C16" s="178" t="s">
        <v>49</v>
      </c>
      <c r="D16" s="169">
        <v>1</v>
      </c>
      <c r="E16" s="170">
        <v>3990</v>
      </c>
      <c r="F16" s="179">
        <f t="shared" si="3"/>
        <v>3990</v>
      </c>
      <c r="G16" s="169">
        <v>1</v>
      </c>
      <c r="H16" s="176">
        <v>3990</v>
      </c>
      <c r="I16" s="170">
        <f t="shared" si="1"/>
        <v>3990</v>
      </c>
      <c r="J16" s="180">
        <v>0.3</v>
      </c>
      <c r="K16" s="181">
        <f t="shared" si="2"/>
        <v>2793</v>
      </c>
      <c r="L16" s="185" t="s">
        <v>100</v>
      </c>
      <c r="O16" s="32"/>
    </row>
    <row r="17" spans="1:15" ht="15">
      <c r="A17" s="4"/>
      <c r="B17" s="167">
        <v>11</v>
      </c>
      <c r="C17" s="178" t="s">
        <v>50</v>
      </c>
      <c r="D17" s="169">
        <v>1</v>
      </c>
      <c r="E17" s="170">
        <v>41990</v>
      </c>
      <c r="F17" s="179">
        <f t="shared" si="3"/>
        <v>41990</v>
      </c>
      <c r="G17" s="169">
        <v>1</v>
      </c>
      <c r="H17" s="176">
        <v>12990</v>
      </c>
      <c r="I17" s="170">
        <f t="shared" si="1"/>
        <v>12990</v>
      </c>
      <c r="J17" s="180">
        <v>0.3</v>
      </c>
      <c r="K17" s="181">
        <f t="shared" si="2"/>
        <v>9093</v>
      </c>
      <c r="L17" s="185"/>
      <c r="O17" s="133" t="s">
        <v>103</v>
      </c>
    </row>
    <row r="18" spans="1:15" ht="15">
      <c r="A18" s="4"/>
      <c r="B18" s="167">
        <v>12</v>
      </c>
      <c r="C18" s="178" t="s">
        <v>51</v>
      </c>
      <c r="D18" s="169">
        <v>1</v>
      </c>
      <c r="E18" s="170">
        <v>30000</v>
      </c>
      <c r="F18" s="179">
        <f t="shared" si="3"/>
        <v>30000</v>
      </c>
      <c r="G18" s="169">
        <v>1</v>
      </c>
      <c r="H18" s="176">
        <v>18990</v>
      </c>
      <c r="I18" s="170">
        <f t="shared" si="1"/>
        <v>18990</v>
      </c>
      <c r="J18" s="180">
        <v>0.3</v>
      </c>
      <c r="K18" s="181">
        <f t="shared" si="2"/>
        <v>13293</v>
      </c>
      <c r="L18" s="185"/>
      <c r="O18" s="133" t="s">
        <v>104</v>
      </c>
    </row>
    <row r="19" spans="1:15" ht="15">
      <c r="A19" s="4"/>
      <c r="B19" s="167">
        <v>13</v>
      </c>
      <c r="C19" s="178" t="s">
        <v>52</v>
      </c>
      <c r="D19" s="169">
        <v>2</v>
      </c>
      <c r="E19" s="170">
        <v>13600</v>
      </c>
      <c r="F19" s="179">
        <f t="shared" si="3"/>
        <v>27200</v>
      </c>
      <c r="G19" s="169">
        <v>2</v>
      </c>
      <c r="H19" s="176">
        <v>7500</v>
      </c>
      <c r="I19" s="170">
        <f t="shared" si="1"/>
        <v>15000</v>
      </c>
      <c r="J19" s="180">
        <v>0.3</v>
      </c>
      <c r="K19" s="181">
        <f t="shared" si="2"/>
        <v>10500</v>
      </c>
      <c r="L19" s="185"/>
      <c r="O19" s="133" t="s">
        <v>105</v>
      </c>
    </row>
    <row r="20" spans="1:15" ht="15">
      <c r="A20" s="4"/>
      <c r="B20" s="167">
        <v>14</v>
      </c>
      <c r="C20" s="178" t="s">
        <v>53</v>
      </c>
      <c r="D20" s="169">
        <v>1</v>
      </c>
      <c r="E20" s="170">
        <v>22870</v>
      </c>
      <c r="F20" s="179">
        <f t="shared" si="3"/>
        <v>22870</v>
      </c>
      <c r="G20" s="169">
        <v>1</v>
      </c>
      <c r="H20" s="176">
        <v>7580</v>
      </c>
      <c r="I20" s="170">
        <f t="shared" si="1"/>
        <v>7580</v>
      </c>
      <c r="J20" s="180">
        <v>0.3</v>
      </c>
      <c r="K20" s="181">
        <f t="shared" si="2"/>
        <v>5306</v>
      </c>
      <c r="L20" s="185"/>
      <c r="O20" s="133" t="s">
        <v>106</v>
      </c>
    </row>
    <row r="21" spans="1:15" s="120" customFormat="1" ht="15">
      <c r="A21" s="119"/>
      <c r="B21" s="172">
        <v>15</v>
      </c>
      <c r="C21" s="177" t="s">
        <v>54</v>
      </c>
      <c r="D21" s="174">
        <v>1</v>
      </c>
      <c r="E21" s="175">
        <v>50000</v>
      </c>
      <c r="F21" s="171">
        <f t="shared" si="3"/>
        <v>50000</v>
      </c>
      <c r="G21" s="174">
        <v>1</v>
      </c>
      <c r="H21" s="176">
        <v>16480</v>
      </c>
      <c r="I21" s="175">
        <f t="shared" ref="I21:I34" si="4">H21*G21</f>
        <v>16480</v>
      </c>
      <c r="J21" s="180">
        <v>0.3</v>
      </c>
      <c r="K21" s="182">
        <f t="shared" ref="K21:K34" si="5">ROUND(I21-(I21*J21),2)</f>
        <v>11536</v>
      </c>
      <c r="L21" s="185"/>
      <c r="O21" s="135" t="s">
        <v>107</v>
      </c>
    </row>
    <row r="22" spans="1:15" s="120" customFormat="1">
      <c r="A22" s="119"/>
      <c r="B22" s="172">
        <v>16</v>
      </c>
      <c r="C22" s="177" t="s">
        <v>55</v>
      </c>
      <c r="D22" s="174">
        <v>2</v>
      </c>
      <c r="E22" s="175">
        <v>24990</v>
      </c>
      <c r="F22" s="171">
        <f t="shared" si="3"/>
        <v>49980</v>
      </c>
      <c r="G22" s="174">
        <v>2</v>
      </c>
      <c r="H22" s="176">
        <v>17990</v>
      </c>
      <c r="I22" s="175">
        <f t="shared" si="4"/>
        <v>35980</v>
      </c>
      <c r="J22" s="180">
        <v>0.3</v>
      </c>
      <c r="K22" s="182">
        <f t="shared" si="5"/>
        <v>25186</v>
      </c>
      <c r="L22" s="185"/>
      <c r="O22" s="120" t="s">
        <v>108</v>
      </c>
    </row>
    <row r="23" spans="1:15" s="120" customFormat="1" ht="15">
      <c r="A23" s="119"/>
      <c r="B23" s="172">
        <v>17</v>
      </c>
      <c r="C23" s="177" t="s">
        <v>56</v>
      </c>
      <c r="D23" s="174">
        <v>2</v>
      </c>
      <c r="E23" s="175">
        <v>7490</v>
      </c>
      <c r="F23" s="171">
        <f t="shared" ref="F23:F30" si="6">E23*D23</f>
        <v>14980</v>
      </c>
      <c r="G23" s="174">
        <v>2</v>
      </c>
      <c r="H23" s="176">
        <v>7490</v>
      </c>
      <c r="I23" s="175">
        <f t="shared" si="4"/>
        <v>14980</v>
      </c>
      <c r="J23" s="180">
        <v>0.3</v>
      </c>
      <c r="K23" s="182">
        <f t="shared" si="5"/>
        <v>10486</v>
      </c>
      <c r="L23" s="185" t="s">
        <v>100</v>
      </c>
      <c r="O23" s="121"/>
    </row>
    <row r="24" spans="1:15" s="120" customFormat="1" ht="15">
      <c r="A24" s="119"/>
      <c r="B24" s="172">
        <v>18</v>
      </c>
      <c r="C24" s="177" t="s">
        <v>57</v>
      </c>
      <c r="D24" s="174">
        <v>20</v>
      </c>
      <c r="E24" s="175">
        <v>3990</v>
      </c>
      <c r="F24" s="171">
        <f t="shared" si="6"/>
        <v>79800</v>
      </c>
      <c r="G24" s="174">
        <v>20</v>
      </c>
      <c r="H24" s="176">
        <v>3990</v>
      </c>
      <c r="I24" s="175">
        <f t="shared" si="4"/>
        <v>79800</v>
      </c>
      <c r="J24" s="180">
        <v>0.3</v>
      </c>
      <c r="K24" s="182">
        <f t="shared" si="5"/>
        <v>55860</v>
      </c>
      <c r="L24" s="185" t="s">
        <v>100</v>
      </c>
      <c r="O24" s="121"/>
    </row>
    <row r="25" spans="1:15" ht="15">
      <c r="A25" s="4"/>
      <c r="B25" s="167">
        <v>19</v>
      </c>
      <c r="C25" s="178" t="s">
        <v>58</v>
      </c>
      <c r="D25" s="169">
        <v>2</v>
      </c>
      <c r="E25" s="170">
        <v>2590</v>
      </c>
      <c r="F25" s="179">
        <f t="shared" si="6"/>
        <v>5180</v>
      </c>
      <c r="G25" s="169">
        <v>2</v>
      </c>
      <c r="H25" s="176">
        <v>2590</v>
      </c>
      <c r="I25" s="170">
        <f t="shared" si="4"/>
        <v>5180</v>
      </c>
      <c r="J25" s="183">
        <v>0.3</v>
      </c>
      <c r="K25" s="181">
        <f t="shared" si="5"/>
        <v>3626</v>
      </c>
      <c r="L25" s="185" t="s">
        <v>100</v>
      </c>
      <c r="O25" s="32"/>
    </row>
    <row r="26" spans="1:15" ht="15">
      <c r="A26" s="4"/>
      <c r="B26" s="167">
        <v>20</v>
      </c>
      <c r="C26" s="178" t="s">
        <v>59</v>
      </c>
      <c r="D26" s="169">
        <v>1</v>
      </c>
      <c r="E26" s="170">
        <v>19990</v>
      </c>
      <c r="F26" s="179">
        <f t="shared" si="6"/>
        <v>19990</v>
      </c>
      <c r="G26" s="169">
        <v>1</v>
      </c>
      <c r="H26" s="176">
        <v>19990</v>
      </c>
      <c r="I26" s="170">
        <f t="shared" si="4"/>
        <v>19990</v>
      </c>
      <c r="J26" s="183">
        <v>0.3</v>
      </c>
      <c r="K26" s="181">
        <f>ROUND(I26-(I26*J26),2)</f>
        <v>13993</v>
      </c>
      <c r="L26" s="185" t="s">
        <v>100</v>
      </c>
      <c r="O26" s="32"/>
    </row>
    <row r="27" spans="1:15" ht="15">
      <c r="A27" s="4"/>
      <c r="B27" s="167">
        <v>21</v>
      </c>
      <c r="C27" s="178" t="s">
        <v>60</v>
      </c>
      <c r="D27" s="169">
        <v>1</v>
      </c>
      <c r="E27" s="170">
        <v>66290</v>
      </c>
      <c r="F27" s="179">
        <f t="shared" si="6"/>
        <v>66290</v>
      </c>
      <c r="G27" s="169">
        <v>1</v>
      </c>
      <c r="H27" s="176">
        <v>66290</v>
      </c>
      <c r="I27" s="170">
        <f t="shared" si="4"/>
        <v>66290</v>
      </c>
      <c r="J27" s="183">
        <v>0.5</v>
      </c>
      <c r="K27" s="181">
        <f t="shared" si="5"/>
        <v>33145</v>
      </c>
      <c r="L27" s="185" t="s">
        <v>100</v>
      </c>
      <c r="O27" s="32"/>
    </row>
    <row r="28" spans="1:15" ht="15">
      <c r="A28" s="4"/>
      <c r="B28" s="167">
        <v>22</v>
      </c>
      <c r="C28" s="178" t="s">
        <v>61</v>
      </c>
      <c r="D28" s="169">
        <v>1</v>
      </c>
      <c r="E28" s="170">
        <v>24516</v>
      </c>
      <c r="F28" s="179">
        <f t="shared" si="6"/>
        <v>24516</v>
      </c>
      <c r="G28" s="169">
        <v>1</v>
      </c>
      <c r="H28" s="176">
        <v>24516</v>
      </c>
      <c r="I28" s="170">
        <f t="shared" si="4"/>
        <v>24516</v>
      </c>
      <c r="J28" s="183">
        <v>0.3</v>
      </c>
      <c r="K28" s="181">
        <f t="shared" si="5"/>
        <v>17161.2</v>
      </c>
      <c r="L28" s="185" t="s">
        <v>100</v>
      </c>
      <c r="O28" s="32"/>
    </row>
    <row r="29" spans="1:15" ht="15">
      <c r="A29" s="4"/>
      <c r="B29" s="167">
        <v>23</v>
      </c>
      <c r="C29" s="178" t="s">
        <v>62</v>
      </c>
      <c r="D29" s="169">
        <v>1</v>
      </c>
      <c r="E29" s="170">
        <v>4990</v>
      </c>
      <c r="F29" s="179">
        <f t="shared" si="6"/>
        <v>4990</v>
      </c>
      <c r="G29" s="169">
        <v>1</v>
      </c>
      <c r="H29" s="176">
        <v>4990</v>
      </c>
      <c r="I29" s="170">
        <f t="shared" si="4"/>
        <v>4990</v>
      </c>
      <c r="J29" s="183">
        <v>0.3</v>
      </c>
      <c r="K29" s="181">
        <f t="shared" si="5"/>
        <v>3493</v>
      </c>
      <c r="L29" s="185" t="s">
        <v>100</v>
      </c>
      <c r="O29" s="32"/>
    </row>
    <row r="30" spans="1:15" ht="15">
      <c r="A30" s="4"/>
      <c r="B30" s="167">
        <v>24</v>
      </c>
      <c r="C30" s="178" t="s">
        <v>63</v>
      </c>
      <c r="D30" s="169">
        <v>7</v>
      </c>
      <c r="E30" s="170">
        <v>6790</v>
      </c>
      <c r="F30" s="179">
        <f t="shared" si="6"/>
        <v>47530</v>
      </c>
      <c r="G30" s="169">
        <v>7</v>
      </c>
      <c r="H30" s="176">
        <v>3490</v>
      </c>
      <c r="I30" s="170">
        <f t="shared" si="4"/>
        <v>24430</v>
      </c>
      <c r="J30" s="183">
        <v>0.3</v>
      </c>
      <c r="K30" s="181">
        <f t="shared" si="5"/>
        <v>17101</v>
      </c>
      <c r="L30" s="185"/>
      <c r="O30" s="133" t="s">
        <v>109</v>
      </c>
    </row>
    <row r="31" spans="1:15" s="120" customFormat="1" ht="15">
      <c r="A31" s="119"/>
      <c r="B31" s="172">
        <v>25</v>
      </c>
      <c r="C31" s="177" t="s">
        <v>64</v>
      </c>
      <c r="D31" s="174">
        <v>1</v>
      </c>
      <c r="E31" s="175">
        <v>19500</v>
      </c>
      <c r="F31" s="171">
        <f t="shared" ref="F31:F34" si="7">E31*D31</f>
        <v>19500</v>
      </c>
      <c r="G31" s="174">
        <v>1</v>
      </c>
      <c r="H31" s="176">
        <v>19500</v>
      </c>
      <c r="I31" s="175">
        <f t="shared" si="4"/>
        <v>19500</v>
      </c>
      <c r="J31" s="180">
        <v>0.5</v>
      </c>
      <c r="K31" s="182">
        <f t="shared" si="5"/>
        <v>9750</v>
      </c>
      <c r="L31" s="185" t="s">
        <v>100</v>
      </c>
      <c r="O31" s="121"/>
    </row>
    <row r="32" spans="1:15" s="120" customFormat="1" ht="15">
      <c r="A32" s="119"/>
      <c r="B32" s="172">
        <v>26</v>
      </c>
      <c r="C32" s="177" t="s">
        <v>65</v>
      </c>
      <c r="D32" s="174">
        <v>3</v>
      </c>
      <c r="E32" s="175">
        <v>3750</v>
      </c>
      <c r="F32" s="171">
        <f t="shared" si="7"/>
        <v>11250</v>
      </c>
      <c r="G32" s="174">
        <v>3</v>
      </c>
      <c r="H32" s="176">
        <v>2490</v>
      </c>
      <c r="I32" s="175">
        <f t="shared" si="4"/>
        <v>7470</v>
      </c>
      <c r="J32" s="180">
        <v>0.3</v>
      </c>
      <c r="K32" s="182">
        <f t="shared" si="5"/>
        <v>5229</v>
      </c>
      <c r="L32" s="185"/>
      <c r="O32" s="134" t="s">
        <v>110</v>
      </c>
    </row>
    <row r="33" spans="1:15" ht="15">
      <c r="A33" s="4"/>
      <c r="B33" s="167">
        <v>27</v>
      </c>
      <c r="C33" s="178" t="s">
        <v>66</v>
      </c>
      <c r="D33" s="169">
        <v>1</v>
      </c>
      <c r="E33" s="170">
        <v>10990</v>
      </c>
      <c r="F33" s="179">
        <f t="shared" si="7"/>
        <v>10990</v>
      </c>
      <c r="G33" s="169">
        <v>1</v>
      </c>
      <c r="H33" s="176">
        <v>10990</v>
      </c>
      <c r="I33" s="170">
        <f t="shared" si="4"/>
        <v>10990</v>
      </c>
      <c r="J33" s="183">
        <v>0</v>
      </c>
      <c r="K33" s="181">
        <f t="shared" si="5"/>
        <v>10990</v>
      </c>
      <c r="L33" s="185" t="s">
        <v>100</v>
      </c>
      <c r="O33" s="32"/>
    </row>
    <row r="34" spans="1:15" ht="15">
      <c r="A34" s="4"/>
      <c r="B34" s="167">
        <v>28</v>
      </c>
      <c r="C34" s="178" t="s">
        <v>67</v>
      </c>
      <c r="D34" s="169">
        <v>6</v>
      </c>
      <c r="E34" s="170">
        <v>15590</v>
      </c>
      <c r="F34" s="179">
        <f t="shared" si="7"/>
        <v>93540</v>
      </c>
      <c r="G34" s="169">
        <v>3</v>
      </c>
      <c r="H34" s="176">
        <v>15590</v>
      </c>
      <c r="I34" s="170">
        <f t="shared" si="4"/>
        <v>46770</v>
      </c>
      <c r="J34" s="183">
        <v>0</v>
      </c>
      <c r="K34" s="181">
        <f t="shared" si="5"/>
        <v>46770</v>
      </c>
      <c r="L34" s="185" t="s">
        <v>100</v>
      </c>
      <c r="O34" s="32"/>
    </row>
    <row r="35" spans="1:15" ht="15">
      <c r="A35" s="4"/>
      <c r="B35" s="16"/>
      <c r="C35" s="19"/>
      <c r="D35" s="20"/>
      <c r="E35" s="117"/>
      <c r="F35" s="130"/>
      <c r="G35" s="21"/>
      <c r="H35" s="117"/>
      <c r="I35" s="19"/>
      <c r="J35" s="19"/>
      <c r="K35" s="20"/>
      <c r="L35" s="33"/>
      <c r="O35" s="32"/>
    </row>
    <row r="36" spans="1:15" ht="15">
      <c r="A36" s="4"/>
      <c r="B36" s="17"/>
      <c r="C36" s="22"/>
      <c r="D36" s="166" t="s">
        <v>37</v>
      </c>
      <c r="E36" s="166"/>
      <c r="F36" s="108">
        <f>SUM(F7:F34)</f>
        <v>1041750</v>
      </c>
      <c r="G36" s="28" t="s">
        <v>24</v>
      </c>
      <c r="H36" s="126"/>
      <c r="I36" s="29"/>
      <c r="J36" s="30"/>
      <c r="K36" s="31">
        <f>SUM(K7:K35)</f>
        <v>507225.5</v>
      </c>
      <c r="L36" s="34"/>
      <c r="O36" s="32"/>
    </row>
    <row r="37" spans="1:15" ht="15">
      <c r="A37" s="4"/>
      <c r="B37" s="18"/>
      <c r="C37" s="23"/>
      <c r="D37" s="24"/>
      <c r="E37" s="118"/>
      <c r="F37" s="131"/>
      <c r="G37" s="6"/>
      <c r="H37" s="118"/>
      <c r="I37" s="25"/>
      <c r="J37" s="26"/>
      <c r="K37" s="27"/>
      <c r="L37" s="35"/>
      <c r="O37" s="32"/>
    </row>
    <row r="38" spans="1:15" ht="15">
      <c r="A38" s="4"/>
      <c r="G38" s="3"/>
      <c r="H38" s="127"/>
      <c r="I38" s="3"/>
      <c r="J38" s="7"/>
      <c r="K38" s="8"/>
      <c r="L38" s="36"/>
      <c r="O38" s="32"/>
    </row>
    <row r="39" spans="1:15" ht="15.75">
      <c r="A39" s="4"/>
      <c r="D39" s="160" t="s">
        <v>30</v>
      </c>
      <c r="E39" s="161"/>
      <c r="F39" s="38">
        <f>'Daños Edificio'!I24</f>
        <v>1490000.1897332496</v>
      </c>
      <c r="J39" s="160" t="s">
        <v>30</v>
      </c>
      <c r="K39" s="161"/>
      <c r="L39" s="38">
        <f>'Daños Edificio'!P24</f>
        <v>613052.30000000005</v>
      </c>
      <c r="O39" s="32"/>
    </row>
    <row r="40" spans="1:15" ht="15.75">
      <c r="A40" s="4"/>
      <c r="D40" s="162" t="s">
        <v>31</v>
      </c>
      <c r="E40" s="163"/>
      <c r="F40" s="39">
        <f>F36</f>
        <v>1041750</v>
      </c>
      <c r="J40" s="162" t="s">
        <v>31</v>
      </c>
      <c r="K40" s="163"/>
      <c r="L40" s="39">
        <f>K36</f>
        <v>507225.5</v>
      </c>
      <c r="O40" s="32"/>
    </row>
    <row r="41" spans="1:15" ht="15.75">
      <c r="D41" s="164" t="s">
        <v>32</v>
      </c>
      <c r="E41" s="165"/>
      <c r="F41" s="40">
        <f>SUM(F39:F40)</f>
        <v>2531750.1897332496</v>
      </c>
      <c r="J41" s="164" t="s">
        <v>32</v>
      </c>
      <c r="K41" s="165"/>
      <c r="L41" s="40">
        <f>SUM(L39:L40)</f>
        <v>1120277.8</v>
      </c>
    </row>
    <row r="243" ht="12.6" customHeight="1"/>
  </sheetData>
  <mergeCells count="9">
    <mergeCell ref="D4:F4"/>
    <mergeCell ref="G4:L4"/>
    <mergeCell ref="J39:K39"/>
    <mergeCell ref="J40:K40"/>
    <mergeCell ref="J41:K41"/>
    <mergeCell ref="D36:E36"/>
    <mergeCell ref="D39:E39"/>
    <mergeCell ref="D40:E40"/>
    <mergeCell ref="D41:E41"/>
  </mergeCells>
  <hyperlinks>
    <hyperlink ref="O7" r:id="rId1" xr:uid="{3CB098D8-F368-4B69-A318-91A39ADEF7CD}"/>
    <hyperlink ref="O9" r:id="rId2" xr:uid="{A56EF586-BCC4-4B8C-AED5-F3E613B34D19}"/>
    <hyperlink ref="O10" r:id="rId3" xr:uid="{DEDA26D9-ED96-4623-9DE1-E011D3EAC195}"/>
    <hyperlink ref="O11" r:id="rId4" xr:uid="{0AC66074-7DE2-4B1D-A74F-6B2716F75C8F}"/>
    <hyperlink ref="O12" r:id="rId5" xr:uid="{57E8A09A-D897-4ECA-8ACC-67A94430BBFB}"/>
    <hyperlink ref="O14" r:id="rId6" xr:uid="{2D3AD4C6-818C-4AE1-BD01-5CE01CBDD617}"/>
    <hyperlink ref="O17" r:id="rId7" xr:uid="{49FAB860-0CC2-4F52-8081-EDE0FE6BECB6}"/>
    <hyperlink ref="O18" r:id="rId8" xr:uid="{F23A28D3-DFC3-4356-A787-4D4313107944}"/>
    <hyperlink ref="O19" r:id="rId9" xr:uid="{E70B8428-8CB7-4666-B425-0848C07CCC94}"/>
    <hyperlink ref="O20" r:id="rId10" xr:uid="{1C661D51-1503-4C66-959B-A97CAB34955E}"/>
    <hyperlink ref="O21" r:id="rId11" display="https://www.ebay.com/itm/305379384857?chn=ps&amp;norover=1&amp;mkevt=1&amp;mkrid=711-167022-097827-1&amp;mkcid=2&amp;itemid=305379384857&amp;targetid=&amp;device=c&amp;mktype=pla&amp;googleloc=1003321&amp;poi=&amp;campaignid=20959077048&amp;mkgroupid=&amp;rlsatarget=&amp;abcId=&amp;merchantid=118952506&amp;gad_source=4&amp;gclid=CjwKCAiArLyuBhA7EiwA-qo80E45hR5-0Bwqq1hD3YzZeK5_uUo_fzCTVBHLMININiyUZNWqL0T9exoCmPUQAvD_BwE" xr:uid="{56520144-15D4-40F4-B8CD-FCB6725F0BAD}"/>
    <hyperlink ref="O30" r:id="rId12" xr:uid="{FE6C01EC-54E0-4523-B289-99E780EDA37C}"/>
    <hyperlink ref="O32" r:id="rId13" xr:uid="{02998C2A-1317-4612-9392-8F1E93F86521}"/>
  </hyperlinks>
  <pageMargins left="0.7" right="0.7" top="0.75" bottom="0.75" header="0.3" footer="0.3"/>
  <pageSetup orientation="portrait" r:id="rId14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2024-02-22T18:28:06Z</dcterms:modified>
</cp:coreProperties>
</file>