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722 MGF/"/>
    </mc:Choice>
  </mc:AlternateContent>
  <xr:revisionPtr revIDLastSave="27" documentId="8_{FAE3A715-83A7-4BBE-9B90-81819DC8A0EE}" xr6:coauthVersionLast="47" xr6:coauthVersionMax="47" xr10:uidLastSave="{63B23901-3FE1-49D0-875B-C34439E7BAD6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  <sheet name="Hoja1" sheetId="4" r:id="rId3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3" l="1"/>
  <c r="I8" i="3"/>
  <c r="K8" i="3" s="1"/>
  <c r="I9" i="3"/>
  <c r="F8" i="3"/>
  <c r="F9" i="3"/>
  <c r="F10" i="3"/>
  <c r="G7" i="3"/>
  <c r="I7" i="3" s="1"/>
  <c r="L36" i="4"/>
  <c r="H31" i="4"/>
  <c r="G31" i="4"/>
  <c r="I31" i="4" s="1"/>
  <c r="K31" i="4" s="1"/>
  <c r="F31" i="4"/>
  <c r="I30" i="4"/>
  <c r="K30" i="4" s="1"/>
  <c r="G30" i="4"/>
  <c r="F30" i="4"/>
  <c r="H29" i="4"/>
  <c r="G29" i="4"/>
  <c r="I29" i="4" s="1"/>
  <c r="K29" i="4" s="1"/>
  <c r="F29" i="4"/>
  <c r="I28" i="4"/>
  <c r="K28" i="4" s="1"/>
  <c r="H28" i="4"/>
  <c r="G28" i="4"/>
  <c r="F28" i="4"/>
  <c r="H27" i="4"/>
  <c r="I27" i="4" s="1"/>
  <c r="K27" i="4" s="1"/>
  <c r="G27" i="4"/>
  <c r="F27" i="4"/>
  <c r="I26" i="4"/>
  <c r="K26" i="4" s="1"/>
  <c r="H26" i="4"/>
  <c r="G26" i="4"/>
  <c r="F26" i="4"/>
  <c r="G25" i="4"/>
  <c r="I25" i="4" s="1"/>
  <c r="K25" i="4" s="1"/>
  <c r="F25" i="4"/>
  <c r="G24" i="4"/>
  <c r="I24" i="4" s="1"/>
  <c r="K24" i="4" s="1"/>
  <c r="F24" i="4"/>
  <c r="H23" i="4"/>
  <c r="G23" i="4"/>
  <c r="I23" i="4" s="1"/>
  <c r="K23" i="4" s="1"/>
  <c r="F23" i="4"/>
  <c r="G22" i="4"/>
  <c r="I22" i="4" s="1"/>
  <c r="K22" i="4" s="1"/>
  <c r="F22" i="4"/>
  <c r="I21" i="4"/>
  <c r="K21" i="4" s="1"/>
  <c r="H21" i="4"/>
  <c r="G21" i="4"/>
  <c r="F21" i="4"/>
  <c r="G20" i="4"/>
  <c r="I20" i="4" s="1"/>
  <c r="K20" i="4" s="1"/>
  <c r="F20" i="4"/>
  <c r="I19" i="4"/>
  <c r="K19" i="4" s="1"/>
  <c r="H19" i="4"/>
  <c r="F19" i="4"/>
  <c r="G18" i="4"/>
  <c r="I18" i="4" s="1"/>
  <c r="K18" i="4" s="1"/>
  <c r="F18" i="4"/>
  <c r="I17" i="4"/>
  <c r="K17" i="4" s="1"/>
  <c r="G17" i="4"/>
  <c r="F17" i="4"/>
  <c r="G16" i="4"/>
  <c r="I16" i="4" s="1"/>
  <c r="K16" i="4" s="1"/>
  <c r="F16" i="4"/>
  <c r="I15" i="4"/>
  <c r="K15" i="4" s="1"/>
  <c r="H15" i="4"/>
  <c r="G15" i="4"/>
  <c r="F15" i="4"/>
  <c r="H14" i="4"/>
  <c r="G14" i="4"/>
  <c r="I14" i="4" s="1"/>
  <c r="K14" i="4" s="1"/>
  <c r="F14" i="4"/>
  <c r="H13" i="4"/>
  <c r="G13" i="4"/>
  <c r="I13" i="4" s="1"/>
  <c r="K13" i="4" s="1"/>
  <c r="F13" i="4"/>
  <c r="F33" i="4" s="1"/>
  <c r="K12" i="4"/>
  <c r="I12" i="4"/>
  <c r="F12" i="4"/>
  <c r="I11" i="4"/>
  <c r="K11" i="4" s="1"/>
  <c r="F11" i="4"/>
  <c r="I10" i="4"/>
  <c r="K10" i="4" s="1"/>
  <c r="F10" i="4"/>
  <c r="I9" i="4"/>
  <c r="K9" i="4" s="1"/>
  <c r="F9" i="4"/>
  <c r="K8" i="4"/>
  <c r="I8" i="4"/>
  <c r="F8" i="4"/>
  <c r="I7" i="4"/>
  <c r="K7" i="4" s="1"/>
  <c r="F7" i="4"/>
  <c r="I16" i="3"/>
  <c r="I17" i="3"/>
  <c r="I18" i="3"/>
  <c r="I19" i="3"/>
  <c r="K19" i="3" s="1"/>
  <c r="I20" i="3"/>
  <c r="I21" i="3"/>
  <c r="I23" i="3"/>
  <c r="K23" i="3" s="1"/>
  <c r="I13" i="3"/>
  <c r="I14" i="3"/>
  <c r="I15" i="3"/>
  <c r="K15" i="3" s="1"/>
  <c r="H22" i="3"/>
  <c r="I22" i="3" s="1"/>
  <c r="F14" i="3"/>
  <c r="F15" i="3"/>
  <c r="F16" i="3"/>
  <c r="F17" i="3"/>
  <c r="F18" i="3"/>
  <c r="F13" i="3"/>
  <c r="F23" i="3"/>
  <c r="F22" i="3"/>
  <c r="F21" i="3"/>
  <c r="L28" i="3"/>
  <c r="F19" i="3"/>
  <c r="F20" i="3"/>
  <c r="I11" i="1"/>
  <c r="N11" i="1"/>
  <c r="P11" i="1" s="1"/>
  <c r="K33" i="4" l="1"/>
  <c r="L37" i="4" s="1"/>
  <c r="L38" i="4"/>
  <c r="K14" i="3"/>
  <c r="K22" i="3"/>
  <c r="K20" i="3"/>
  <c r="K21" i="3"/>
  <c r="Y15" i="1"/>
  <c r="F7" i="3" l="1"/>
  <c r="F25" i="3" s="1"/>
  <c r="F29" i="3" s="1"/>
  <c r="F30" i="3" s="1"/>
  <c r="F11" i="3"/>
  <c r="F12" i="3"/>
  <c r="K18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K7" i="3"/>
  <c r="K9" i="3"/>
  <c r="I10" i="3"/>
  <c r="K10" i="3" s="1"/>
  <c r="I11" i="3"/>
  <c r="K11" i="3" s="1"/>
  <c r="I12" i="3"/>
  <c r="K12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K13" i="3"/>
  <c r="K16" i="3"/>
  <c r="K17" i="3"/>
  <c r="K25" i="3" l="1"/>
  <c r="I35" i="1"/>
  <c r="I36" i="1" s="1"/>
  <c r="I37" i="1" s="1"/>
  <c r="P35" i="1"/>
  <c r="P36" i="1" s="1"/>
  <c r="P37" i="1" s="1"/>
  <c r="L29" i="3" l="1"/>
  <c r="L30" i="3" s="1"/>
  <c r="I38" i="1"/>
  <c r="P38" i="1"/>
</calcChain>
</file>

<file path=xl/sharedStrings.xml><?xml version="1.0" encoding="utf-8"?>
<sst xmlns="http://schemas.openxmlformats.org/spreadsheetml/2006/main" count="169" uniqueCount="105">
  <si>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</si>
  <si>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</si>
  <si>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</si>
  <si>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</si>
  <si>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</si>
  <si>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</si>
  <si>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</si>
  <si>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</si>
  <si>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</si>
  <si>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</si>
  <si>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</si>
  <si>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</si>
  <si>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</si>
  <si>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</si>
  <si>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</si>
  <si>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</si>
  <si>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</si>
  <si>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</si>
  <si>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</si>
  <si>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</si>
  <si>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</si>
  <si>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</si>
  <si>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</si>
  <si>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</si>
  <si>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</si>
  <si>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</si>
  <si>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</si>
  <si>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</si>
  <si>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</si>
  <si>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</si>
  <si>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</si>
  <si>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</si>
  <si>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</si>
  <si>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</si>
  <si>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</si>
  <si>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</si>
  <si>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</si>
  <si>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</si>
  <si>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</si>
  <si>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</si>
  <si>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Julia Alejandra Canto Salazar</t>
  </si>
  <si>
    <t>Ancud N°8587, Pudahuel</t>
  </si>
  <si>
    <t>Mueble De Cocina Base 110</t>
  </si>
  <si>
    <t>https://casahoggar.cl/producto/mueble-base-110/?utm_source=GoogleFreeListings&amp;utm_campaign=Kliken+-+Google+Shopping+-+CL+(1)&amp;utm_campaign_id=766227&amp;utm_ad_group_id=663633&amp;utm_prod_id=192&amp;utm_mobile=0</t>
  </si>
  <si>
    <t xml:space="preserve">1 Pieza, Alfombras Grandes Y Modernas De Área Abstracta, Alfombra Con Patrón Geométrico </t>
  </si>
  <si>
    <t>https://www.temu.com/ul/kuiper/un9.html?subj=coupon-un&amp;_bg_fs=1&amp;_p_jump_id=895&amp;_x_vst_scene=adg&amp;goods_id=601099516575513&amp;sku_id=17592214855032&amp;adg_ctx=a-6852b7f7~c-24042755~f-ac050bf2&amp;_x_ads_sub_channel=shopping&amp;_p_rfs=1&amp;_x_ns_prz_type=-1&amp;_x_ns_sku_id=17592214855032&amp;mrk_rec=1&amp;_x_ads_channel=google&amp;_x_gmc_account=5081499837&amp;_x_login_type=Google&amp;_x_ads_account=1798146660&amp;_x_ads_set=20787498658&amp;_x_ads_id=159627624150&amp;_x_ads_creative_id=681074745258&amp;_x_ns_source=g&amp;_x_ns_gclid=CjwKCAiA75itBhA6EiwAkho9e6IBB9loQ2XC_FIHT0N0NhvtAVKrO5fzvxZGvSfop_upGz75q47aZhoCgy4QAvD_BwE&amp;_x_ns_placement=&amp;_x_ns_match_type=&amp;_x_ns_ad_position=&amp;_x_ns_product_id=17592214855032&amp;_x_ns_target=&amp;_x_ns_devicemodel=&amp;_x_ns_wbraid=CjkKCQiAzJOtBhDOARIoAEg2cbGk6ADdA1eQ44Ri-aQe5Iv9uTRcXULlqP-zS6FZPh_8UNncDxoCCRM&amp;_x_ns_gbraid=0AAAAAo4mICHavklF8e4vLRbDxpQIT0JXA&amp;_x_ns_targetid=pla-2092819011972&amp;gad_source=4&amp;gclid=CjwKCAiA75itBhA6EiwAkho9e6IBB9loQ2XC_FIHT0N0NhvtAVKrO5fzvxZGvSfop_upGz75q47aZhoCgy4QAvD_BwE&amp;is_back=1</t>
  </si>
  <si>
    <t>Cobertor Chiporro Invierno 1.5 Plazas Café</t>
  </si>
  <si>
    <t>https://articulo.mercadolibre.cl/MLC-968111644-cobertor-chiporro-invierno-15-plazas-cafe-_JM?matt_tool=13097285&amp;matt_word=&amp;matt_source=google&amp;matt_campaign_id=14573893154&amp;matt_ad_group_id=126469660466&amp;matt_match_type=&amp;matt_network=g&amp;matt_device=c&amp;matt_creative=544459325213&amp;matt_keyword=&amp;matt_ad_position=&amp;matt_ad_type=pla&amp;matt_merchant_id=124084920&amp;matt_product_id=MLC968111644&amp;matt_product_partition_id=2355321741792&amp;matt_target_id=aud-1818959232955:pla-2355321741792&amp;cq_src=google_ads&amp;cq_cmp=14573893154&amp;cq_net=g&amp;cq_plt=gp&amp;gad_source=4&amp;gclid=CjwKCAiA75itBhA6EiwAkho9e50esTzjFQIExs9ERF7HHVeIGP8-45RLmQfoz4O4An6mmmMR1f3HihoC1IQQAvD_BwE</t>
  </si>
  <si>
    <t>Zapatilla Urbana Style Graviton Unisex</t>
  </si>
  <si>
    <t>https://www.paris.cl/zapatilla-urbana-style-graviton-unisex-518808005.html?utm_campaign=organicshopping&amp;utm_medium=organic&amp;utm_source=google</t>
  </si>
  <si>
    <t xml:space="preserve">Ropa y accesorios restantes </t>
  </si>
  <si>
    <t xml:space="preserve">Muebles </t>
  </si>
  <si>
    <t>Banco, mueble café</t>
  </si>
  <si>
    <t>Comedor</t>
  </si>
  <si>
    <t xml:space="preserve">Sofa </t>
  </si>
  <si>
    <t>Alfombras (todas)</t>
  </si>
  <si>
    <t xml:space="preserve">Zapatilla  </t>
  </si>
  <si>
    <t>Parlante sony</t>
  </si>
  <si>
    <t>Plumon</t>
  </si>
  <si>
    <t>Cama 2plazas europea</t>
  </si>
  <si>
    <t>Mueble blanco cocina</t>
  </si>
  <si>
    <t>Cocina</t>
  </si>
  <si>
    <t>Refrigerador</t>
  </si>
  <si>
    <t xml:space="preserve">Mueble de cocina  </t>
  </si>
  <si>
    <t>Lavadero de cocina</t>
  </si>
  <si>
    <t>Mueble de micrhondas</t>
  </si>
  <si>
    <t>Lavadora</t>
  </si>
  <si>
    <t xml:space="preserve">Secadora </t>
  </si>
  <si>
    <t>Ropa manchada con escremento</t>
  </si>
  <si>
    <t>Mueble café claro</t>
  </si>
  <si>
    <t>Mueble café largo</t>
  </si>
  <si>
    <t>Solo se notan 3 alfombras de medida mediana</t>
  </si>
  <si>
    <t>https://www.paris.cl/juego-de-comedor-kentucky-6-sillas-235865999.html?utm_campaign=organicshopping&amp;utm_medium=organic&amp;utm_source=google</t>
  </si>
  <si>
    <t>Valor acorde al mercado</t>
  </si>
  <si>
    <t>https://www.lider.cl/catalogo/product/sku/1AUNEI618J7A/casa-wow-deco-sofa-trento-3c-tela-ceniza?channable=050ee66964003141554e45493631384a374168&amp;gad_source=4&amp;gclid=Cj0KCQiAtaOtBhCwARIsAN_x-3Lvuz17onJVQJ9oEWEmvlXIfPXFP5F60-O7XainmFvbJ1J6ebvX7jsaAsmKEALw_wcB</t>
  </si>
  <si>
    <t>https://www.falabella.com/falabella-cl/product/14438400/Minicomponente-Mhc-V43D-M-La9-Sony/14438400</t>
  </si>
  <si>
    <t>https://www.lapolar.cl/cama-europea-celta-full-cadiz-respaldo-velador/26032385.html?gad_source=4&amp;gclid=Cj0KCQiAtaOtBhCwARIsAN_x-3Kudt9Q45_kGmkOhsRDTo_fZymidCTtHJtBbD8LWzDRZKZQwyfiG0EaAj0vEALw_wcB</t>
  </si>
  <si>
    <t>https://www.mideastore.cl/cocina-a-gas-4-quemadores-mcg-4qi24ns/p?idsku=30&amp;srsltid=AfmBOootL6ULLkzGy17ZwifMKCzB3ScJ-KxZRae_gywTj0o9v0De0kOHS5E</t>
  </si>
  <si>
    <t>https://simple.ripley.cl/refrigerador-libero-lrt-200dfi-2000377141793p?s=mdco</t>
  </si>
  <si>
    <t xml:space="preserve">Muebles de cocina </t>
  </si>
  <si>
    <t>https://casahoggar.cl/producto/despensa/?utm_source=GoogleFreeListings&amp;utm_campaign=Kliken+-+Google+Shopping+-+CL+(1)&amp;utm_campaign_id=766227&amp;utm_ad_group_id=663633&amp;utm_prod_id=2561&amp;utm_mobile=0</t>
  </si>
  <si>
    <t xml:space="preserve">Alfombra  </t>
  </si>
  <si>
    <t>Zapatilla Urbana Style Graviton Unisex (varias)</t>
  </si>
  <si>
    <t>https://www.paris.cl/banca-finlandesa-1.20-m-madera-de-aliso-aceitado-%2F-uso-interior-y-exterior-MKUJEXN4P0.html</t>
  </si>
  <si>
    <t>https://www.falabella.com/falabella-cl/product/16298143/Alfombra-Touch-160X230-Cm-Dib/16298143</t>
  </si>
  <si>
    <t>https://www.falabella.com/falabella-cl/product/50128517/Quilts-Provenza-Microfibra-Cannon-Home/50128519</t>
  </si>
  <si>
    <t>Quilts Provenza Microfibra Cannon Home (Cubrecama)</t>
  </si>
  <si>
    <t>Se conserva valor de cliente por ser menos al del mercado actual</t>
  </si>
  <si>
    <t>Ajuste de Valor acorde al mercado actual</t>
  </si>
  <si>
    <t>Valor promedio</t>
  </si>
  <si>
    <t>https://simple.ripley.cl/zapatilla-puma-graviton-2000398128308?gad_source=1&amp;gclid=Cj0KCQiA2KitBhCIARIsAPPMEhL8nqkKB-uP-wn0lXAgcjdMPMCqyj17JuIsuylq0WZRI2Sg4eWbHEkaAp3pEALw_wcB&amp;color_80=negro&amp;s=mdco</t>
  </si>
  <si>
    <t>Banca Finlandesa 1.20 m Madera</t>
  </si>
  <si>
    <t>https://www.lider.cl/catalogo/product/sku/1265881/mobikit-librero-6-niveles-60-con-puerta?channable=050ee66964003132363538383197&amp;gad_source=1&amp;gclid=Cj0KCQiA2KitBhCIARIsAPPMEhLj3YXOjMlBSC9Ol4JupAoVpW1kx7bGzFA_68T0w3TCKDgRzpFq8XwaAicsEALw_wcB</t>
  </si>
  <si>
    <t>No Validado por ITO</t>
  </si>
  <si>
    <t>Mueble negro claro</t>
  </si>
  <si>
    <t>https://www.lider.cl/catalogo/product/sku/1047916/home-mobili-librero-paula-negro-2-puertas?channable=050ee669640031303437393136a9&amp;gad_source=1&amp;gclid=Cj0KCQiA2KitBhCIARIsAPPMEhLja_SLB4vWf7YKulWOH-owUIQVj-TMhrxiURAvkKsGecvrDYYoAMgaAtDFEALw_wcB</t>
  </si>
  <si>
    <t>https://www.paris.cl/comedor-6-sillas-violeta-altavision-MKEEMC2G8Z.html?gad_source=1&amp;gclid=Cj0KCQiA2KitBhCIARIsAPPMEhLriZzW2VvGpXIu0ncdnagWCdDno-BEg1vCB7XQTvbnhxuGjyaDiGkaAhplEALw_wcB&amp;gclsrc=aw.ds</t>
  </si>
  <si>
    <t>https://sodimac.falabella.com/sodimac-cl/product/110047877/Sofa-3-cuerpos-connor-marengo-188x77x76-cm/110047882?exp=sodimac&amp;kid=shopp176so&amp;pid=Google_w2a&amp;gad_source=1&amp;gclid=Cj0KCQiA2KitBhCIARIsAPPMEhIx_l7RYtHuVR7VH0_Lmayv5BJkRDdP6Zats7sgNR-jWM8xe2CUF8IaAgnyEALw_wcB</t>
  </si>
  <si>
    <t>https://www.paris.cl/minicomponente-mhc-v13-MKWTJ4815O.html?gad_source=1&amp;gclid=Cj0KCQiA2KitBhCIARIsAPPMEhLhjL1SV_rtHoN0adFrKFLIYU23eX9Scb2vjzgmc933BLiAc919o54aApHrEALw_wcB&amp;gclsrc=aw.ds</t>
  </si>
  <si>
    <t>https://www.falabella.com/falabella-cl/product/7942208/Cama-Europea-Apolo-Black-2-Plazas-+-Respaldo+-2-Veladores-Celta/7942208?exp=tienda&amp;kid=shopp1490fa&amp;disp=1&amp;gad_source=1&amp;gclid=Cj0KCQiA2KitBhCIARIsAPPMEhIkTejSl7cQPbgGpTtH-HUtitgcEwzwd387InrVNKLCUnEvGBnHKAsaAiZQEALw_wcB</t>
  </si>
  <si>
    <t>https://www.tiendamademsa.cl/cocina-a-gas-mademsa-4-platos-inox-con-limpiafacil-y-boton-de-encendido-m785t-/p?idsku=856900860&amp;gad_source=1&amp;gclid=Cj0KCQiA2KitBhCIARIsAPPMEhKBRKvq_G6ezQc6Z1mEKdt-fPAxIPwAQoT6g5d8v0E7APaCzpGsGGYaAqQ_EALw_wcB</t>
  </si>
  <si>
    <t>https://www.falabella.com/falabella-cl/product/16864936/Refrigerador-302-lt-Bottom-Freezer-No-Frost-MDRB424FGE50-Midea/16864936?exp=tienda&amp;kid=shopp1848fa&amp;pid=Google_w2a&amp;gad_source=1&amp;gclid=Cj0KCQiA2KitBhCIARIsAPPMEhIHhj6_KBqRwTIPmYYPbkPTdsbb-5kVTuPiMY1wXJCVHyQNvhQj7LAaAvvzEALw_wcB</t>
  </si>
  <si>
    <t>https://www.lg.com/cl/lavadoras/lavadoras-carga-superior/wt16wpb/?gad_source=1&amp;gclid=Cj0KCQiA2KitBhCIARIsAPPMEhLQghrl2U0E7NmepyRAgvmYI4CpDyPwQkFrx0K6LiFM095Jv0v23HIaAgiZEALw_wcB&amp;gclsrc=aw.ds</t>
  </si>
  <si>
    <t>https://www.tiendamademsa.cl/secadora-mademsa-7d-bzg/p?idsku=856900890&amp;gad_source=1&amp;gclid=Cj0KCQiA2KitBhCIARIsAPPMEhKbHBDSkC8vjzbVka_jcBDWKLSXoRk7ohts7mYnS08DZpxtIjOhpWEaAvTkEALw_wcB</t>
  </si>
  <si>
    <t>Sra. Julia Alejandra Canto 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</si>
</sst>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1"/>
      <name val="Calibri"/>
      <family val="2"/>
      <scheme val="minor"/>
    </font>
    <font>
      <sz val="10"/>
      <color rgb="FFFF0000"/>
      <name val="Neuzeit Grotesk"/>
    </font>
    <font>
      <u/>
      <sz val="11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3" fontId="2" fillId="2" borderId="15" xfId="0" applyNumberFormat="1" applyFont="1" applyFill="1" applyBorder="1" applyAlignment="1">
      <alignment wrapText="1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42" fontId="2" fillId="2" borderId="15" xfId="2" applyFont="1" applyFill="1" applyBorder="1" applyAlignment="1">
      <alignment horizontal="center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11" fillId="2" borderId="0" xfId="3" applyFont="1" applyFill="1" applyAlignment="1">
      <alignment vertical="center"/>
    </xf>
    <xf numFmtId="0" fontId="8" fillId="0" borderId="0" xfId="3" applyFill="1"/>
    <xf numFmtId="0" fontId="4" fillId="0" borderId="15" xfId="0" applyFont="1" applyBorder="1" applyAlignment="1">
      <alignment horizontal="center" wrapText="1"/>
    </xf>
    <xf numFmtId="0" fontId="23" fillId="2" borderId="0" xfId="3" applyFont="1" applyFill="1"/>
    <xf numFmtId="1" fontId="2" fillId="0" borderId="6" xfId="2" applyNumberFormat="1" applyFont="1" applyFill="1" applyBorder="1" applyAlignment="1">
      <alignment horizontal="center"/>
    </xf>
    <xf numFmtId="14" fontId="24" fillId="0" borderId="0" xfId="0" applyNumberFormat="1" applyFont="1"/>
    <xf numFmtId="0" fontId="24" fillId="0" borderId="0" xfId="0" applyFont="1"/>
    <xf numFmtId="14" fontId="24" fillId="2" borderId="0" xfId="0" applyNumberFormat="1" applyFont="1" applyFill="1"/>
    <xf numFmtId="0" fontId="24" fillId="2" borderId="0" xfId="0" applyFont="1" applyFill="1"/>
    <xf numFmtId="1" fontId="3" fillId="0" borderId="6" xfId="2" applyNumberFormat="1" applyFont="1" applyFill="1" applyBorder="1" applyAlignment="1">
      <alignment horizontal="center"/>
    </xf>
    <xf numFmtId="42" fontId="3" fillId="0" borderId="6" xfId="2" applyFont="1" applyFill="1" applyBorder="1" applyAlignment="1">
      <alignment horizontal="center"/>
    </xf>
    <xf numFmtId="42" fontId="2" fillId="0" borderId="5" xfId="2" applyFont="1" applyFill="1" applyBorder="1" applyAlignment="1">
      <alignment horizontal="right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wrapText="1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right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42" fontId="2" fillId="0" borderId="15" xfId="2" applyFont="1" applyFill="1" applyBorder="1" applyAlignment="1">
      <alignment horizontal="right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3" fontId="6" fillId="4" borderId="0" xfId="0" applyNumberFormat="1" applyFont="1" applyFill="1" applyAlignment="1">
      <alignment horizontal="righ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7" fillId="3" borderId="0" xfId="0" applyFont="1" applyFill="1" applyAlignment="1">
      <alignment horizontal="right"/>
    </xf>
    <xf numFmtId="0" fontId="25" fillId="0" borderId="0" xfId="3" applyFont="1" applyFill="1"/>
    <xf numFmtId="0" fontId="25" fillId="0" borderId="0" xfId="3" applyFont="1"/>
    <xf numFmtId="0" fontId="25" fillId="2" borderId="0" xfId="3" applyFont="1" applyFill="1"/>
    <xf numFmtId="0" fontId="3" fillId="2" borderId="0" xfId="0" applyFont="1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3" Type="http://schemas.openxmlformats.org/officeDocument/2006/relationships/image" Target="../media/image19.png"/><Relationship Id="rId7" Type="http://schemas.openxmlformats.org/officeDocument/2006/relationships/image" Target="../media/image23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6" Type="http://schemas.openxmlformats.org/officeDocument/2006/relationships/image" Target="../media/image22.png"/><Relationship Id="rId5" Type="http://schemas.openxmlformats.org/officeDocument/2006/relationships/image" Target="../media/image21.png"/><Relationship Id="rId10" Type="http://schemas.openxmlformats.org/officeDocument/2006/relationships/image" Target="../media/image26.png"/><Relationship Id="rId4" Type="http://schemas.openxmlformats.org/officeDocument/2006/relationships/image" Target="../media/image20.png"/><Relationship Id="rId9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11</xdr:col>
      <xdr:colOff>1584030</xdr:colOff>
      <xdr:row>64</xdr:row>
      <xdr:rowOff>53835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B34250C1-1D46-64A7-6520-34BA1D145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5886450"/>
          <a:ext cx="11255715" cy="571549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65</xdr:row>
      <xdr:rowOff>1</xdr:rowOff>
    </xdr:from>
    <xdr:to>
      <xdr:col>11</xdr:col>
      <xdr:colOff>1430655</xdr:colOff>
      <xdr:row>99</xdr:row>
      <xdr:rowOff>131864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499ACA0F-FB66-5C8E-CD23-C92A121AC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11715751"/>
          <a:ext cx="11096625" cy="597068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11</xdr:col>
      <xdr:colOff>2765233</xdr:colOff>
      <xdr:row>135</xdr:row>
      <xdr:rowOff>53865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FE117013-8912-F24F-D5C9-5FC12CEA7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7887950"/>
          <a:ext cx="12436918" cy="60584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11</xdr:col>
      <xdr:colOff>818154</xdr:colOff>
      <xdr:row>164</xdr:row>
      <xdr:rowOff>114726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BA46747-0740-53B2-61C7-8DEABEAC6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24060150"/>
          <a:ext cx="10493649" cy="491532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164</xdr:row>
      <xdr:rowOff>123825</xdr:rowOff>
    </xdr:from>
    <xdr:to>
      <xdr:col>9</xdr:col>
      <xdr:colOff>497971</xdr:colOff>
      <xdr:row>195</xdr:row>
      <xdr:rowOff>95708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7414E8EA-9D8E-AB0A-4BCA-4D56B57CF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7650" y="28994100"/>
          <a:ext cx="8839966" cy="527921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196</xdr:row>
      <xdr:rowOff>0</xdr:rowOff>
    </xdr:from>
    <xdr:to>
      <xdr:col>9</xdr:col>
      <xdr:colOff>401955</xdr:colOff>
      <xdr:row>221</xdr:row>
      <xdr:rowOff>1436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C1C45D3-7E4D-D0E8-704E-25EFE4E8BF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34356675"/>
          <a:ext cx="8734425" cy="427054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222</xdr:row>
      <xdr:rowOff>0</xdr:rowOff>
    </xdr:from>
    <xdr:to>
      <xdr:col>11</xdr:col>
      <xdr:colOff>1027723</xdr:colOff>
      <xdr:row>248</xdr:row>
      <xdr:rowOff>114696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B9455CE-0828-3481-175B-2F9D68955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7650" y="38804850"/>
          <a:ext cx="10707028" cy="45723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249</xdr:row>
      <xdr:rowOff>0</xdr:rowOff>
    </xdr:from>
    <xdr:to>
      <xdr:col>11</xdr:col>
      <xdr:colOff>1279205</xdr:colOff>
      <xdr:row>275</xdr:row>
      <xdr:rowOff>91834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E326B427-1115-47BA-99DF-9125F359A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7650" y="43434000"/>
          <a:ext cx="10962320" cy="45495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276</xdr:row>
      <xdr:rowOff>0</xdr:rowOff>
    </xdr:from>
    <xdr:to>
      <xdr:col>11</xdr:col>
      <xdr:colOff>3717816</xdr:colOff>
      <xdr:row>304</xdr:row>
      <xdr:rowOff>91864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B5A2D534-76B2-E857-016F-061C685C3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7650" y="48063150"/>
          <a:ext cx="13397121" cy="48924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305</xdr:row>
      <xdr:rowOff>0</xdr:rowOff>
    </xdr:from>
    <xdr:to>
      <xdr:col>11</xdr:col>
      <xdr:colOff>1237290</xdr:colOff>
      <xdr:row>334</xdr:row>
      <xdr:rowOff>97595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B8AF681-63E4-C8BD-0469-F8D12A876F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7650" y="53035200"/>
          <a:ext cx="10905165" cy="50753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335</xdr:row>
      <xdr:rowOff>0</xdr:rowOff>
    </xdr:from>
    <xdr:to>
      <xdr:col>11</xdr:col>
      <xdr:colOff>3755920</xdr:colOff>
      <xdr:row>368</xdr:row>
      <xdr:rowOff>91937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A3363ADA-1282-F8AD-1BF2-65237708C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7650" y="57997725"/>
          <a:ext cx="13442845" cy="573835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369</xdr:row>
      <xdr:rowOff>0</xdr:rowOff>
    </xdr:from>
    <xdr:to>
      <xdr:col>11</xdr:col>
      <xdr:colOff>3412988</xdr:colOff>
      <xdr:row>405</xdr:row>
      <xdr:rowOff>19587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D9E66BB-0464-DE59-05F8-EDA511587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7650" y="63646050"/>
          <a:ext cx="13077053" cy="619559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406</xdr:row>
      <xdr:rowOff>0</xdr:rowOff>
    </xdr:from>
    <xdr:to>
      <xdr:col>11</xdr:col>
      <xdr:colOff>2951938</xdr:colOff>
      <xdr:row>434</xdr:row>
      <xdr:rowOff>57571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F9FDAF89-D131-7C49-3863-FE40BE31E9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7650" y="69989700"/>
          <a:ext cx="12612193" cy="48619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435</xdr:row>
      <xdr:rowOff>0</xdr:rowOff>
    </xdr:from>
    <xdr:to>
      <xdr:col>11</xdr:col>
      <xdr:colOff>3298680</xdr:colOff>
      <xdr:row>468</xdr:row>
      <xdr:rowOff>55741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C64B16FB-F272-8371-29F8-07E69EDEC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7650" y="74961750"/>
          <a:ext cx="12985605" cy="57231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469</xdr:row>
      <xdr:rowOff>0</xdr:rowOff>
    </xdr:from>
    <xdr:to>
      <xdr:col>11</xdr:col>
      <xdr:colOff>1850754</xdr:colOff>
      <xdr:row>498</xdr:row>
      <xdr:rowOff>15671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1BD0333D-2290-49EB-CC3E-CD261F72A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7650" y="80791050"/>
          <a:ext cx="11522439" cy="49762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498</xdr:row>
      <xdr:rowOff>0</xdr:rowOff>
    </xdr:from>
    <xdr:to>
      <xdr:col>11</xdr:col>
      <xdr:colOff>2384200</xdr:colOff>
      <xdr:row>527</xdr:row>
      <xdr:rowOff>149034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4AB7DED0-7B48-432F-9061-AAF8378A9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7650" y="85763100"/>
          <a:ext cx="12055885" cy="51210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114300</xdr:colOff>
      <xdr:row>109</xdr:row>
      <xdr:rowOff>95251</xdr:rowOff>
    </xdr:from>
    <xdr:to>
      <xdr:col>14</xdr:col>
      <xdr:colOff>4010025</xdr:colOff>
      <xdr:row>129</xdr:row>
      <xdr:rowOff>9831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16ECC4E-3B48-4280-9901-49591034F7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34600" y="18916651"/>
          <a:ext cx="6334125" cy="3153080"/>
        </a:xfrm>
        <a:prstGeom prst="rect">
          <a:avLst/>
        </a:prstGeom>
      </xdr:spPr>
    </xdr:pic>
    <xdr:clientData/>
  </xdr:twoCellAnchor>
  <xdr:twoCellAnchor editAs="oneCell">
    <xdr:from>
      <xdr:col>11</xdr:col>
      <xdr:colOff>485775</xdr:colOff>
      <xdr:row>129</xdr:row>
      <xdr:rowOff>123826</xdr:rowOff>
    </xdr:from>
    <xdr:to>
      <xdr:col>14</xdr:col>
      <xdr:colOff>4010025</xdr:colOff>
      <xdr:row>147</xdr:row>
      <xdr:rowOff>93298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2DAD2CF-A434-48D1-B837-FD85D1154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06075" y="22183726"/>
          <a:ext cx="5962650" cy="2884122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140</xdr:row>
      <xdr:rowOff>152401</xdr:rowOff>
    </xdr:from>
    <xdr:to>
      <xdr:col>8</xdr:col>
      <xdr:colOff>393536</xdr:colOff>
      <xdr:row>171</xdr:row>
      <xdr:rowOff>139066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6B6A35C-9A15-4A64-8549-AC4A345BB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150" y="23993476"/>
          <a:ext cx="9756611" cy="50063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1</xdr:rowOff>
    </xdr:from>
    <xdr:to>
      <xdr:col>6</xdr:col>
      <xdr:colOff>76200</xdr:colOff>
      <xdr:row>58</xdr:row>
      <xdr:rowOff>161485</xdr:rowOff>
    </xdr:to>
    <xdr:pic>
      <xdr:nvPicPr>
        <xdr:cNvPr id="5" name="Imagen 4" descr="Una captura de pantalla de una red social&#10;&#10;Descripción generada automáticamente">
          <a:extLst>
            <a:ext uri="{FF2B5EF4-FFF2-40B4-BE49-F238E27FC236}">
              <a16:creationId xmlns:a16="http://schemas.microsoft.com/office/drawing/2014/main" id="{39B6DFFA-CA34-454C-B108-27F3E608D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7486651"/>
          <a:ext cx="7886700" cy="3800034"/>
        </a:xfrm>
        <a:prstGeom prst="rect">
          <a:avLst/>
        </a:prstGeom>
      </xdr:spPr>
    </xdr:pic>
    <xdr:clientData/>
  </xdr:twoCellAnchor>
  <xdr:twoCellAnchor editAs="oneCell">
    <xdr:from>
      <xdr:col>8</xdr:col>
      <xdr:colOff>361949</xdr:colOff>
      <xdr:row>39</xdr:row>
      <xdr:rowOff>95251</xdr:rowOff>
    </xdr:from>
    <xdr:to>
      <xdr:col>14</xdr:col>
      <xdr:colOff>2335069</xdr:colOff>
      <xdr:row>54</xdr:row>
      <xdr:rowOff>9525</xdr:rowOff>
    </xdr:to>
    <xdr:pic>
      <xdr:nvPicPr>
        <xdr:cNvPr id="6" name="Imagen 5" descr="Interfaz de usuario gráfica, Texto, Aplicación, Chat o mensaje de texto&#10;&#10;Descripción generada automáticamente">
          <a:extLst>
            <a:ext uri="{FF2B5EF4-FFF2-40B4-BE49-F238E27FC236}">
              <a16:creationId xmlns:a16="http://schemas.microsoft.com/office/drawing/2014/main" id="{B6295DA1-5AF8-4752-8A51-29BBC571A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96224" y="7581901"/>
          <a:ext cx="7049945" cy="2771774"/>
        </a:xfrm>
        <a:prstGeom prst="rect">
          <a:avLst/>
        </a:prstGeom>
      </xdr:spPr>
    </xdr:pic>
    <xdr:clientData/>
  </xdr:twoCellAnchor>
  <xdr:twoCellAnchor editAs="oneCell">
    <xdr:from>
      <xdr:col>8</xdr:col>
      <xdr:colOff>361951</xdr:colOff>
      <xdr:row>56</xdr:row>
      <xdr:rowOff>123825</xdr:rowOff>
    </xdr:from>
    <xdr:to>
      <xdr:col>14</xdr:col>
      <xdr:colOff>1781175</xdr:colOff>
      <xdr:row>77</xdr:row>
      <xdr:rowOff>14081</xdr:rowOff>
    </xdr:to>
    <xdr:pic>
      <xdr:nvPicPr>
        <xdr:cNvPr id="7" name="Imagen 6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8F916714-4BA4-4D46-9CA5-9E18DD974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96226" y="10363200"/>
          <a:ext cx="6467474" cy="349070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62</xdr:row>
      <xdr:rowOff>137048</xdr:rowOff>
    </xdr:from>
    <xdr:to>
      <xdr:col>5</xdr:col>
      <xdr:colOff>676275</xdr:colOff>
      <xdr:row>80</xdr:row>
      <xdr:rowOff>54237</xdr:rowOff>
    </xdr:to>
    <xdr:pic>
      <xdr:nvPicPr>
        <xdr:cNvPr id="8" name="Imagen 7" descr="Interfaz de usuario gráfica, Texto&#10;&#10;Descripción generada automáticamente">
          <a:extLst>
            <a:ext uri="{FF2B5EF4-FFF2-40B4-BE49-F238E27FC236}">
              <a16:creationId xmlns:a16="http://schemas.microsoft.com/office/drawing/2014/main" id="{1B3B7088-949A-4937-B7D5-89244251C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0500" y="11347973"/>
          <a:ext cx="7143750" cy="2860414"/>
        </a:xfrm>
        <a:prstGeom prst="rect">
          <a:avLst/>
        </a:prstGeom>
      </xdr:spPr>
    </xdr:pic>
    <xdr:clientData/>
  </xdr:twoCellAnchor>
  <xdr:twoCellAnchor editAs="oneCell">
    <xdr:from>
      <xdr:col>0</xdr:col>
      <xdr:colOff>28576</xdr:colOff>
      <xdr:row>81</xdr:row>
      <xdr:rowOff>1</xdr:rowOff>
    </xdr:from>
    <xdr:to>
      <xdr:col>5</xdr:col>
      <xdr:colOff>361951</xdr:colOff>
      <xdr:row>98</xdr:row>
      <xdr:rowOff>148664</xdr:rowOff>
    </xdr:to>
    <xdr:pic>
      <xdr:nvPicPr>
        <xdr:cNvPr id="9" name="Imagen 8" descr="Captura de pantalla de un celular&#10;&#10;Descripción generada automáticamente">
          <a:extLst>
            <a:ext uri="{FF2B5EF4-FFF2-40B4-BE49-F238E27FC236}">
              <a16:creationId xmlns:a16="http://schemas.microsoft.com/office/drawing/2014/main" id="{8D091768-E00C-404D-BDCB-5769BD91A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576" y="14287501"/>
          <a:ext cx="6991350" cy="2901388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79</xdr:row>
      <xdr:rowOff>85725</xdr:rowOff>
    </xdr:from>
    <xdr:to>
      <xdr:col>14</xdr:col>
      <xdr:colOff>1219200</xdr:colOff>
      <xdr:row>100</xdr:row>
      <xdr:rowOff>139300</xdr:rowOff>
    </xdr:to>
    <xdr:pic>
      <xdr:nvPicPr>
        <xdr:cNvPr id="10" name="Imagen 9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C3698DCC-14E1-4E63-A513-D990B8B58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334250" y="14049375"/>
          <a:ext cx="6457950" cy="345400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99</xdr:row>
      <xdr:rowOff>142875</xdr:rowOff>
    </xdr:from>
    <xdr:to>
      <xdr:col>4</xdr:col>
      <xdr:colOff>504706</xdr:colOff>
      <xdr:row>118</xdr:row>
      <xdr:rowOff>57150</xdr:rowOff>
    </xdr:to>
    <xdr:pic>
      <xdr:nvPicPr>
        <xdr:cNvPr id="11" name="Imagen 10" descr="Interfaz de usuario gráfica, Aplicación&#10;&#10;Descripción generada automáticamente">
          <a:extLst>
            <a:ext uri="{FF2B5EF4-FFF2-40B4-BE49-F238E27FC236}">
              <a16:creationId xmlns:a16="http://schemas.microsoft.com/office/drawing/2014/main" id="{F5AA96EA-83CF-4192-BF5F-67863CD4BC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8575" y="17345025"/>
          <a:ext cx="6200656" cy="2990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aris.cl/banca-finlandesa-1.20-m-madera-de-aliso-aceitado-%2F-uso-interior-y-exterior-MKUJEXN4P0.html" TargetMode="External"/><Relationship Id="rId2" Type="http://schemas.openxmlformats.org/officeDocument/2006/relationships/hyperlink" Target="https://casahoggar.cl/producto/despensa/?utm_source=GoogleFreeListings&amp;utm_campaign=Kliken+-+Google+Shopping+-+CL+(1)&amp;utm_campaign_id=766227&amp;utm_ad_group_id=663633&amp;utm_prod_id=2561&amp;utm_mobile=0" TargetMode="External"/><Relationship Id="rId1" Type="http://schemas.openxmlformats.org/officeDocument/2006/relationships/hyperlink" Target="https://casahoggar.cl/producto/mueble-base-110/?utm_source=GoogleFreeListings&amp;utm_campaign=Kliken+-+Google+Shopping+-+CL+(1)&amp;utm_campaign_id=766227&amp;utm_ad_group_id=663633&amp;utm_prod_id=192&amp;utm_mobile=0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simple.ripley.cl/refrigerador-libero-lrt-200dfi-2000377141793p?s=mdco" TargetMode="External"/><Relationship Id="rId3" Type="http://schemas.openxmlformats.org/officeDocument/2006/relationships/hyperlink" Target="https://www.paris.cl/juego-de-comedor-kentucky-6-sillas-235865999.html?utm_campaign=organicshopping&amp;utm_medium=organic&amp;utm_source=google" TargetMode="External"/><Relationship Id="rId7" Type="http://schemas.openxmlformats.org/officeDocument/2006/relationships/hyperlink" Target="https://www.mideastore.cl/cocina-a-gas-4-quemadores-mcg-4qi24ns/p?idsku=30&amp;srsltid=AfmBOootL6ULLkzGy17ZwifMKCzB3ScJ-KxZRae_gywTj0o9v0De0kOHS5E" TargetMode="External"/><Relationship Id="rId2" Type="http://schemas.openxmlformats.org/officeDocument/2006/relationships/hyperlink" Target="https://www.paris.cl/zapatilla-urbana-style-graviton-unisex-518808005.html?utm_campaign=organicshopping&amp;utm_medium=organic&amp;utm_source=google" TargetMode="External"/><Relationship Id="rId1" Type="http://schemas.openxmlformats.org/officeDocument/2006/relationships/hyperlink" Target="https://casahoggar.cl/producto/mueble-base-110/?utm_source=GoogleFreeListings&amp;utm_campaign=Kliken+-+Google+Shopping+-+CL+(1)&amp;utm_campaign_id=766227&amp;utm_ad_group_id=663633&amp;utm_prod_id=192&amp;utm_mobile=0" TargetMode="External"/><Relationship Id="rId6" Type="http://schemas.openxmlformats.org/officeDocument/2006/relationships/hyperlink" Target="https://www.lapolar.cl/cama-europea-celta-full-cadiz-respaldo-velador/26032385.html?gad_source=4&amp;gclid=Cj0KCQiAtaOtBhCwARIsAN_x-3Kudt9Q45_kGmkOhsRDTo_fZymidCTtHJtBbD8LWzDRZKZQwyfiG0EaAj0vEALw_wcB" TargetMode="External"/><Relationship Id="rId5" Type="http://schemas.openxmlformats.org/officeDocument/2006/relationships/hyperlink" Target="https://www.falabella.com/falabella-cl/product/14438400/Minicomponente-Mhc-V43D-M-La9-Sony/14438400" TargetMode="External"/><Relationship Id="rId4" Type="http://schemas.openxmlformats.org/officeDocument/2006/relationships/hyperlink" Target="https://www.lider.cl/catalogo/product/sku/1AUNEI618J7A/casa-wow-deco-sofa-trento-3c-tela-ceniza?channable=050ee66964003141554e45493631384a374168&amp;gad_source=4&amp;gclid=Cj0KCQiAtaOtBhCwARIsAN_x-3Lvuz17onJVQJ9oEWEmvlXIfPXFP5F60-O7XainmFvbJ1J6ebvX7jsaAsmKEALw_wcB" TargetMode="External"/><Relationship Id="rId9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B7" sqref="B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8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3.8">
      <c r="B3" s="88" t="s">
        <v>10</v>
      </c>
      <c r="C3" s="50"/>
      <c r="D3" s="87" t="s">
        <v>2</v>
      </c>
      <c r="E3" s="53"/>
      <c r="F3" s="183" t="s">
        <v>0</v>
      </c>
      <c r="G3" s="184"/>
      <c r="H3" s="184"/>
      <c r="I3" s="185"/>
      <c r="J3" s="54"/>
      <c r="K3" s="186" t="s">
        <v>1</v>
      </c>
      <c r="L3" s="186"/>
      <c r="M3" s="187"/>
      <c r="N3" s="187"/>
      <c r="O3" s="187"/>
      <c r="P3" s="187"/>
      <c r="Q3" s="55"/>
      <c r="R3" s="52"/>
      <c r="S3" s="52"/>
      <c r="T3" s="52"/>
      <c r="U3" s="52"/>
      <c r="V3" s="52"/>
      <c r="W3" s="51"/>
    </row>
    <row r="4" spans="2:25" ht="13.8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92" t="s">
        <v>9</v>
      </c>
      <c r="S6" s="192"/>
      <c r="T6" s="192"/>
      <c r="U6" s="192"/>
      <c r="V6" s="192"/>
      <c r="W6" s="64"/>
    </row>
    <row r="7" spans="2:25" ht="13.8">
      <c r="B7" s="100"/>
      <c r="C7" s="50"/>
      <c r="D7" s="151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95"/>
      <c r="S7" s="196"/>
      <c r="T7" s="196"/>
      <c r="U7" s="196"/>
      <c r="V7" s="196"/>
      <c r="W7" s="197"/>
    </row>
    <row r="8" spans="2:25" ht="13.8">
      <c r="B8" s="100"/>
      <c r="C8" s="50"/>
      <c r="D8" s="151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95"/>
      <c r="S8" s="196"/>
      <c r="T8" s="196"/>
      <c r="U8" s="196"/>
      <c r="V8" s="196"/>
      <c r="W8" s="197"/>
    </row>
    <row r="9" spans="2:25" ht="13.2" customHeight="1">
      <c r="B9" s="100"/>
      <c r="C9" s="50"/>
      <c r="D9" s="144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95"/>
      <c r="S9" s="196"/>
      <c r="T9" s="196"/>
      <c r="U9" s="196"/>
      <c r="V9" s="196"/>
      <c r="W9" s="197"/>
    </row>
    <row r="10" spans="2:25" ht="13.8">
      <c r="B10" s="100"/>
      <c r="C10" s="50"/>
      <c r="D10" s="144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95"/>
      <c r="S10" s="196"/>
      <c r="T10" s="196"/>
      <c r="U10" s="196"/>
      <c r="V10" s="196"/>
      <c r="W10" s="197"/>
    </row>
    <row r="11" spans="2:25" ht="13.8">
      <c r="B11" s="100"/>
      <c r="C11" s="50"/>
      <c r="D11" s="144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95"/>
      <c r="S11" s="196"/>
      <c r="T11" s="196"/>
      <c r="U11" s="196"/>
      <c r="V11" s="196"/>
      <c r="W11" s="197"/>
    </row>
    <row r="12" spans="2:25" ht="13.95" customHeight="1">
      <c r="B12" s="100"/>
      <c r="C12" s="50"/>
      <c r="D12" s="144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95"/>
      <c r="S12" s="196"/>
      <c r="T12" s="196"/>
      <c r="U12" s="196"/>
      <c r="V12" s="196"/>
      <c r="W12" s="197"/>
    </row>
    <row r="13" spans="2:25" ht="13.8">
      <c r="B13" s="100"/>
      <c r="C13" s="50"/>
      <c r="D13" s="144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95"/>
      <c r="S13" s="196"/>
      <c r="T13" s="196"/>
      <c r="U13" s="196"/>
      <c r="V13" s="196"/>
      <c r="W13" s="197"/>
    </row>
    <row r="14" spans="2:25" ht="13.8">
      <c r="B14" s="100"/>
      <c r="C14" s="50"/>
      <c r="D14" s="144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95"/>
      <c r="S14" s="196"/>
      <c r="T14" s="196"/>
      <c r="U14" s="196"/>
      <c r="V14" s="196"/>
      <c r="W14" s="197"/>
    </row>
    <row r="15" spans="2:25" ht="13.8">
      <c r="B15" s="100"/>
      <c r="C15" s="50"/>
      <c r="D15" s="144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95"/>
      <c r="S15" s="196"/>
      <c r="T15" s="196"/>
      <c r="U15" s="196"/>
      <c r="V15" s="196"/>
      <c r="W15" s="197"/>
      <c r="Y15" s="1" t="str">
        <f t="shared" ref="Y15" si="3">LOWER(D15)</f>
        <v/>
      </c>
    </row>
    <row r="16" spans="2:25" ht="13.8">
      <c r="B16" s="100"/>
      <c r="C16" s="50"/>
      <c r="D16" s="144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3.8">
      <c r="B17" s="100"/>
      <c r="C17" s="50"/>
      <c r="D17" s="144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3.8">
      <c r="B18" s="100"/>
      <c r="C18" s="50"/>
      <c r="D18" s="144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3.8">
      <c r="B19" s="100"/>
      <c r="C19" s="50"/>
      <c r="D19" s="144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3.8">
      <c r="B20" s="100"/>
      <c r="C20" s="50"/>
      <c r="D20" s="144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3.8">
      <c r="B21" s="100"/>
      <c r="C21" s="50"/>
      <c r="D21" s="144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3.8">
      <c r="B22" s="100"/>
      <c r="C22" s="50"/>
      <c r="D22" s="144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3.8">
      <c r="B23" s="100"/>
      <c r="C23" s="50"/>
      <c r="D23" s="144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3.8">
      <c r="B24" s="100"/>
      <c r="C24" s="50"/>
      <c r="D24" s="144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3.8">
      <c r="B25" s="100"/>
      <c r="C25" s="50"/>
      <c r="D25" s="144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3.8">
      <c r="B26" s="100"/>
      <c r="C26" s="50"/>
      <c r="D26" s="144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3.8">
      <c r="B27" s="100"/>
      <c r="C27" s="50"/>
      <c r="D27" s="144"/>
      <c r="E27" s="66"/>
      <c r="F27" s="68"/>
      <c r="G27" s="69"/>
      <c r="H27" s="70"/>
      <c r="I27" s="70">
        <f t="shared" si="0"/>
        <v>0</v>
      </c>
      <c r="J27" s="67"/>
      <c r="K27" s="141"/>
      <c r="L27" s="142"/>
      <c r="M27" s="143"/>
      <c r="N27" s="70">
        <f t="shared" si="1"/>
        <v>0</v>
      </c>
      <c r="O27" s="72">
        <v>0</v>
      </c>
      <c r="P27" s="70">
        <f t="shared" si="2"/>
        <v>0</v>
      </c>
      <c r="Q27" s="71"/>
      <c r="R27" s="198"/>
      <c r="S27" s="199"/>
      <c r="T27" s="199"/>
      <c r="U27" s="199"/>
      <c r="V27" s="199"/>
      <c r="W27" s="200"/>
    </row>
    <row r="28" spans="2:23" ht="15" customHeight="1">
      <c r="B28" s="100"/>
      <c r="C28" s="50"/>
      <c r="D28" s="144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3.8">
      <c r="B29" s="100"/>
      <c r="C29" s="50"/>
      <c r="D29" s="144"/>
      <c r="E29" s="66"/>
      <c r="F29" s="68"/>
      <c r="G29" s="69"/>
      <c r="H29" s="70"/>
      <c r="I29" s="70">
        <f t="shared" si="0"/>
        <v>0</v>
      </c>
      <c r="J29" s="67"/>
      <c r="K29" s="141"/>
      <c r="L29" s="142"/>
      <c r="M29" s="143"/>
      <c r="N29" s="70">
        <f t="shared" si="1"/>
        <v>0</v>
      </c>
      <c r="O29" s="72">
        <v>0</v>
      </c>
      <c r="P29" s="70">
        <f t="shared" si="2"/>
        <v>0</v>
      </c>
      <c r="Q29" s="71"/>
      <c r="R29" s="198"/>
      <c r="S29" s="199"/>
      <c r="T29" s="199"/>
      <c r="U29" s="199"/>
      <c r="V29" s="199"/>
      <c r="W29" s="200"/>
    </row>
    <row r="30" spans="2:23" ht="13.8">
      <c r="B30" s="100"/>
      <c r="C30" s="50"/>
      <c r="D30" s="144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3.8">
      <c r="B31" s="100"/>
      <c r="C31" s="50"/>
      <c r="D31" s="144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3.8">
      <c r="B32" s="100"/>
      <c r="C32" s="50"/>
      <c r="D32" s="144"/>
      <c r="E32" s="66"/>
      <c r="F32" s="68"/>
      <c r="G32" s="69"/>
      <c r="H32" s="70"/>
      <c r="I32" s="70">
        <f t="shared" si="0"/>
        <v>0</v>
      </c>
      <c r="J32" s="67"/>
      <c r="K32" s="141"/>
      <c r="L32" s="142"/>
      <c r="M32" s="143"/>
      <c r="N32" s="70">
        <f t="shared" si="1"/>
        <v>0</v>
      </c>
      <c r="O32" s="72">
        <v>0</v>
      </c>
      <c r="P32" s="70">
        <f t="shared" si="2"/>
        <v>0</v>
      </c>
      <c r="Q32" s="71"/>
      <c r="R32" s="198"/>
      <c r="S32" s="199"/>
      <c r="T32" s="199"/>
      <c r="U32" s="199"/>
      <c r="V32" s="199"/>
      <c r="W32" s="200"/>
    </row>
    <row r="33" spans="2:23" ht="13.8">
      <c r="B33" s="100"/>
      <c r="C33" s="50"/>
      <c r="D33" s="144"/>
      <c r="E33" s="66"/>
      <c r="F33" s="68"/>
      <c r="G33" s="69"/>
      <c r="H33" s="70"/>
      <c r="I33" s="70">
        <f t="shared" si="0"/>
        <v>0</v>
      </c>
      <c r="J33" s="67"/>
      <c r="K33" s="141"/>
      <c r="L33" s="142"/>
      <c r="M33" s="143"/>
      <c r="N33" s="70">
        <f t="shared" si="1"/>
        <v>0</v>
      </c>
      <c r="O33" s="72">
        <v>0</v>
      </c>
      <c r="P33" s="70">
        <f t="shared" si="2"/>
        <v>0</v>
      </c>
      <c r="Q33" s="71"/>
      <c r="R33" s="198"/>
      <c r="S33" s="199"/>
      <c r="T33" s="199"/>
      <c r="U33" s="199"/>
      <c r="V33" s="199"/>
      <c r="W33" s="200"/>
    </row>
    <row r="34" spans="2:23" ht="13.8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5" customHeight="1">
      <c r="B35" s="73"/>
      <c r="C35" s="50"/>
      <c r="D35" s="101"/>
      <c r="E35" s="89"/>
      <c r="F35" s="193" t="s">
        <v>38</v>
      </c>
      <c r="G35" s="194"/>
      <c r="H35" s="194"/>
      <c r="I35" s="102">
        <f>SUM(I7:I33)</f>
        <v>0</v>
      </c>
      <c r="J35" s="67"/>
      <c r="K35" s="193" t="s">
        <v>11</v>
      </c>
      <c r="L35" s="194"/>
      <c r="M35" s="194"/>
      <c r="N35" s="194"/>
      <c r="O35" s="194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3.8">
      <c r="B36" s="73"/>
      <c r="C36" s="50"/>
      <c r="D36" s="104"/>
      <c r="E36" s="104"/>
      <c r="F36" s="188" t="s">
        <v>12</v>
      </c>
      <c r="G36" s="189"/>
      <c r="H36" s="189"/>
      <c r="I36" s="105">
        <f>SUM(I35:I35)</f>
        <v>0</v>
      </c>
      <c r="J36" s="67"/>
      <c r="K36" s="188" t="s">
        <v>12</v>
      </c>
      <c r="L36" s="189"/>
      <c r="M36" s="189"/>
      <c r="N36" s="189"/>
      <c r="O36" s="189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3.8">
      <c r="B37" s="73"/>
      <c r="C37" s="50"/>
      <c r="D37" s="104"/>
      <c r="E37" s="107"/>
      <c r="F37" s="93"/>
      <c r="G37" s="190" t="s">
        <v>34</v>
      </c>
      <c r="H37" s="190"/>
      <c r="I37" s="108">
        <f>I36*19%</f>
        <v>0</v>
      </c>
      <c r="J37" s="80"/>
      <c r="K37" s="191" t="s">
        <v>35</v>
      </c>
      <c r="L37" s="190"/>
      <c r="M37" s="190"/>
      <c r="N37" s="190"/>
      <c r="O37" s="190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3.8">
      <c r="B38" s="73"/>
      <c r="C38" s="50"/>
      <c r="D38" s="50"/>
      <c r="E38" s="110"/>
      <c r="F38" s="91"/>
      <c r="G38" s="181" t="s">
        <v>36</v>
      </c>
      <c r="H38" s="181"/>
      <c r="I38" s="111">
        <f>+I36+I37</f>
        <v>0</v>
      </c>
      <c r="J38" s="67"/>
      <c r="K38" s="182" t="s">
        <v>13</v>
      </c>
      <c r="L38" s="181"/>
      <c r="M38" s="181"/>
      <c r="N38" s="181"/>
      <c r="O38" s="181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3.8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4.4">
      <c r="B40" s="73"/>
      <c r="C40" s="50"/>
      <c r="D40" s="104"/>
      <c r="E40" s="90"/>
      <c r="F40" s="179"/>
      <c r="G40" s="180"/>
      <c r="H40" s="180"/>
      <c r="I40" s="114"/>
      <c r="J40" s="67"/>
      <c r="K40" s="179"/>
      <c r="L40" s="180"/>
      <c r="M40" s="180"/>
      <c r="N40" s="180"/>
      <c r="O40" s="180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0"/>
  <sheetViews>
    <sheetView showGridLines="0" tabSelected="1" zoomScaleNormal="100" workbookViewId="0">
      <selection activeCell="L38" sqref="L38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33203125" style="2" bestFit="1" customWidth="1"/>
    <col min="4" max="4" width="5.6640625" style="2" customWidth="1"/>
    <col min="5" max="5" width="11.6640625" style="123" customWidth="1"/>
    <col min="6" max="6" width="15" style="123" customWidth="1"/>
    <col min="7" max="7" width="6" style="2" customWidth="1"/>
    <col min="8" max="8" width="12.6640625" style="123" customWidth="1"/>
    <col min="9" max="9" width="12.33203125" style="2" customWidth="1"/>
    <col min="10" max="10" width="9.109375" style="2" customWidth="1"/>
    <col min="11" max="11" width="10.21875" style="2" bestFit="1" customWidth="1"/>
    <col min="12" max="12" width="61.109375" style="44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208" t="s">
        <v>14</v>
      </c>
      <c r="E4" s="208"/>
      <c r="F4" s="208"/>
      <c r="G4" s="208" t="s">
        <v>15</v>
      </c>
      <c r="H4" s="208"/>
      <c r="I4" s="208"/>
      <c r="J4" s="208"/>
      <c r="K4" s="208"/>
      <c r="L4" s="208"/>
    </row>
    <row r="5" spans="1:15">
      <c r="B5" s="5"/>
      <c r="C5" s="117" t="s">
        <v>104</v>
      </c>
      <c r="D5" s="10" t="s">
        <v>16</v>
      </c>
      <c r="E5" s="124" t="s">
        <v>18</v>
      </c>
      <c r="F5" s="147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7" t="s">
        <v>41</v>
      </c>
      <c r="D6" s="12"/>
      <c r="E6" s="125" t="s">
        <v>17</v>
      </c>
      <c r="F6" s="148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4.4">
      <c r="A7" s="4"/>
      <c r="B7" s="130">
        <v>1</v>
      </c>
      <c r="C7" s="131" t="s">
        <v>79</v>
      </c>
      <c r="D7" s="132">
        <v>1</v>
      </c>
      <c r="E7" s="133">
        <v>250000</v>
      </c>
      <c r="F7" s="134">
        <f t="shared" ref="F7:F12" si="0">E7*D7</f>
        <v>250000</v>
      </c>
      <c r="G7" s="132">
        <f>+D7</f>
        <v>1</v>
      </c>
      <c r="H7" s="171">
        <v>59990</v>
      </c>
      <c r="I7" s="171">
        <f>+H7*G7</f>
        <v>59990</v>
      </c>
      <c r="J7" s="135">
        <v>0</v>
      </c>
      <c r="K7" s="136">
        <f>ROUND(I7-(I7*J7),2)</f>
        <v>59990</v>
      </c>
      <c r="L7" s="137" t="s">
        <v>88</v>
      </c>
      <c r="O7" s="152" t="s">
        <v>80</v>
      </c>
    </row>
    <row r="8" spans="1:15" ht="14.4">
      <c r="A8" s="4"/>
      <c r="B8" s="130">
        <v>2</v>
      </c>
      <c r="C8" s="131" t="s">
        <v>79</v>
      </c>
      <c r="D8" s="132">
        <v>1</v>
      </c>
      <c r="E8" s="133">
        <v>200000</v>
      </c>
      <c r="F8" s="134">
        <f t="shared" si="0"/>
        <v>200000</v>
      </c>
      <c r="G8" s="132">
        <v>1</v>
      </c>
      <c r="H8" s="171">
        <v>92500</v>
      </c>
      <c r="I8" s="171">
        <f t="shared" ref="I8:I9" si="1">+H8*G8</f>
        <v>92500</v>
      </c>
      <c r="J8" s="135">
        <v>0</v>
      </c>
      <c r="K8" s="136">
        <f>ROUND(I8-(I8*J8),2)</f>
        <v>92500</v>
      </c>
      <c r="L8" s="137" t="s">
        <v>88</v>
      </c>
      <c r="O8" s="152" t="s">
        <v>43</v>
      </c>
    </row>
    <row r="9" spans="1:15" ht="14.4">
      <c r="A9" s="4"/>
      <c r="B9" s="172">
        <v>3</v>
      </c>
      <c r="C9" s="173" t="s">
        <v>81</v>
      </c>
      <c r="D9" s="132">
        <v>3</v>
      </c>
      <c r="E9" s="133">
        <v>100000</v>
      </c>
      <c r="F9" s="134">
        <f t="shared" si="0"/>
        <v>300000</v>
      </c>
      <c r="G9" s="174">
        <v>1</v>
      </c>
      <c r="H9" s="175">
        <v>69990</v>
      </c>
      <c r="I9" s="171">
        <f t="shared" si="1"/>
        <v>69990</v>
      </c>
      <c r="J9" s="176">
        <v>0</v>
      </c>
      <c r="K9" s="177">
        <f t="shared" ref="K9:K20" si="2">ROUND(I9-(I9*J9),2)</f>
        <v>69990</v>
      </c>
      <c r="L9" s="137" t="s">
        <v>88</v>
      </c>
      <c r="O9" s="160" t="s">
        <v>84</v>
      </c>
    </row>
    <row r="10" spans="1:15" s="138" customFormat="1" ht="14.4">
      <c r="A10" s="129"/>
      <c r="B10" s="130">
        <v>4</v>
      </c>
      <c r="C10" s="131" t="s">
        <v>86</v>
      </c>
      <c r="D10" s="132">
        <v>1</v>
      </c>
      <c r="E10" s="133">
        <v>30000</v>
      </c>
      <c r="F10" s="134">
        <f t="shared" si="0"/>
        <v>30000</v>
      </c>
      <c r="G10" s="132">
        <v>1</v>
      </c>
      <c r="H10" s="178">
        <v>30000</v>
      </c>
      <c r="I10" s="133">
        <f t="shared" ref="I10:I12" si="3">H10*G10</f>
        <v>30000</v>
      </c>
      <c r="J10" s="135">
        <v>0</v>
      </c>
      <c r="K10" s="136">
        <f t="shared" si="2"/>
        <v>30000</v>
      </c>
      <c r="L10" s="162" t="s">
        <v>87</v>
      </c>
      <c r="O10" s="139" t="s">
        <v>85</v>
      </c>
    </row>
    <row r="11" spans="1:15" s="138" customFormat="1" ht="14.4">
      <c r="A11" s="129"/>
      <c r="B11" s="130">
        <v>5</v>
      </c>
      <c r="C11" s="140" t="s">
        <v>82</v>
      </c>
      <c r="D11" s="132">
        <v>1</v>
      </c>
      <c r="E11" s="133">
        <v>300000</v>
      </c>
      <c r="F11" s="134">
        <f t="shared" si="0"/>
        <v>300000</v>
      </c>
      <c r="G11" s="132">
        <v>3</v>
      </c>
      <c r="H11" s="178">
        <v>35990</v>
      </c>
      <c r="I11" s="133">
        <f t="shared" si="3"/>
        <v>107970</v>
      </c>
      <c r="J11" s="135">
        <v>0</v>
      </c>
      <c r="K11" s="136">
        <f t="shared" si="2"/>
        <v>107970</v>
      </c>
      <c r="L11" s="137" t="s">
        <v>88</v>
      </c>
      <c r="O11" s="161" t="s">
        <v>90</v>
      </c>
    </row>
    <row r="12" spans="1:15" s="138" customFormat="1" ht="14.4">
      <c r="A12" s="129"/>
      <c r="B12" s="130">
        <v>6</v>
      </c>
      <c r="C12" s="140" t="s">
        <v>50</v>
      </c>
      <c r="D12" s="132">
        <v>1</v>
      </c>
      <c r="E12" s="133">
        <v>200000</v>
      </c>
      <c r="F12" s="134">
        <f t="shared" si="0"/>
        <v>200000</v>
      </c>
      <c r="G12" s="132">
        <v>1</v>
      </c>
      <c r="H12" s="178">
        <v>100000</v>
      </c>
      <c r="I12" s="133">
        <f t="shared" si="3"/>
        <v>100000</v>
      </c>
      <c r="J12" s="135">
        <v>0</v>
      </c>
      <c r="K12" s="136">
        <f t="shared" si="2"/>
        <v>100000</v>
      </c>
      <c r="L12" s="137" t="s">
        <v>89</v>
      </c>
      <c r="O12" s="210"/>
    </row>
    <row r="13" spans="1:15" s="166" customFormat="1" ht="14.4">
      <c r="A13" s="165"/>
      <c r="B13" s="130">
        <v>7</v>
      </c>
      <c r="C13" s="140" t="s">
        <v>91</v>
      </c>
      <c r="D13" s="132">
        <v>1</v>
      </c>
      <c r="E13" s="133">
        <v>250000</v>
      </c>
      <c r="F13" s="134">
        <f>+E13*D13</f>
        <v>250000</v>
      </c>
      <c r="G13" s="169">
        <v>0</v>
      </c>
      <c r="H13" s="170">
        <v>147980</v>
      </c>
      <c r="I13" s="170">
        <f t="shared" ref="I13:I17" si="4">+G13*H13</f>
        <v>0</v>
      </c>
      <c r="J13" s="135">
        <v>0</v>
      </c>
      <c r="K13" s="136">
        <f t="shared" si="2"/>
        <v>0</v>
      </c>
      <c r="L13" s="137" t="s">
        <v>93</v>
      </c>
      <c r="O13" s="211" t="s">
        <v>83</v>
      </c>
    </row>
    <row r="14" spans="1:15" s="166" customFormat="1" ht="14.4">
      <c r="A14" s="165"/>
      <c r="B14" s="130">
        <v>8</v>
      </c>
      <c r="C14" s="140" t="s">
        <v>70</v>
      </c>
      <c r="D14" s="132">
        <v>2</v>
      </c>
      <c r="E14" s="133">
        <v>150000</v>
      </c>
      <c r="F14" s="134">
        <f>+E14*D14</f>
        <v>300000</v>
      </c>
      <c r="G14" s="169">
        <v>2</v>
      </c>
      <c r="H14" s="170">
        <v>63990</v>
      </c>
      <c r="I14" s="170">
        <f t="shared" si="4"/>
        <v>127980</v>
      </c>
      <c r="J14" s="135">
        <v>0</v>
      </c>
      <c r="K14" s="136">
        <f>+I14</f>
        <v>127980</v>
      </c>
      <c r="L14" s="137" t="s">
        <v>88</v>
      </c>
      <c r="O14" s="210" t="s">
        <v>92</v>
      </c>
    </row>
    <row r="15" spans="1:15" s="166" customFormat="1" ht="14.4">
      <c r="A15" s="165"/>
      <c r="B15" s="130">
        <v>9</v>
      </c>
      <c r="C15" s="140" t="s">
        <v>94</v>
      </c>
      <c r="D15" s="132">
        <v>1</v>
      </c>
      <c r="E15" s="133">
        <v>200000</v>
      </c>
      <c r="F15" s="134">
        <f>+E15*D15</f>
        <v>200000</v>
      </c>
      <c r="G15" s="169">
        <v>1</v>
      </c>
      <c r="H15" s="170">
        <v>89990</v>
      </c>
      <c r="I15" s="170">
        <f t="shared" si="4"/>
        <v>89990</v>
      </c>
      <c r="J15" s="135">
        <v>0</v>
      </c>
      <c r="K15" s="136">
        <f>+I15</f>
        <v>89990</v>
      </c>
      <c r="L15" s="137" t="s">
        <v>88</v>
      </c>
      <c r="O15" s="210" t="s">
        <v>95</v>
      </c>
    </row>
    <row r="16" spans="1:15" s="166" customFormat="1" ht="14.4">
      <c r="A16" s="165"/>
      <c r="B16" s="130">
        <v>10</v>
      </c>
      <c r="C16" s="140" t="s">
        <v>53</v>
      </c>
      <c r="D16" s="132">
        <v>1</v>
      </c>
      <c r="E16" s="133">
        <v>400000</v>
      </c>
      <c r="F16" s="134">
        <f t="shared" ref="F16:F18" si="5">+E16*D16</f>
        <v>400000</v>
      </c>
      <c r="G16" s="169">
        <v>0</v>
      </c>
      <c r="H16" s="170">
        <v>219990</v>
      </c>
      <c r="I16" s="170">
        <f t="shared" si="4"/>
        <v>0</v>
      </c>
      <c r="J16" s="135">
        <v>0</v>
      </c>
      <c r="K16" s="136">
        <f t="shared" si="2"/>
        <v>0</v>
      </c>
      <c r="L16" s="162" t="s">
        <v>93</v>
      </c>
      <c r="O16" s="210" t="s">
        <v>96</v>
      </c>
    </row>
    <row r="17" spans="1:15" s="166" customFormat="1" ht="14.4">
      <c r="A17" s="165"/>
      <c r="B17" s="30">
        <v>11</v>
      </c>
      <c r="C17" s="128" t="s">
        <v>54</v>
      </c>
      <c r="D17" s="29">
        <v>1</v>
      </c>
      <c r="E17" s="32">
        <v>300000</v>
      </c>
      <c r="F17" s="134">
        <f t="shared" si="5"/>
        <v>300000</v>
      </c>
      <c r="G17" s="169">
        <v>0</v>
      </c>
      <c r="H17" s="170">
        <v>179990</v>
      </c>
      <c r="I17" s="170">
        <f t="shared" si="4"/>
        <v>0</v>
      </c>
      <c r="J17" s="33">
        <v>0</v>
      </c>
      <c r="K17" s="49">
        <f t="shared" si="2"/>
        <v>0</v>
      </c>
      <c r="L17" s="162" t="s">
        <v>93</v>
      </c>
      <c r="O17" s="210" t="s">
        <v>97</v>
      </c>
    </row>
    <row r="18" spans="1:15" s="168" customFormat="1" ht="14.4">
      <c r="A18" s="167"/>
      <c r="B18" s="30">
        <v>12</v>
      </c>
      <c r="C18" s="128" t="s">
        <v>57</v>
      </c>
      <c r="D18" s="29">
        <v>1</v>
      </c>
      <c r="E18" s="32">
        <v>400000</v>
      </c>
      <c r="F18" s="134">
        <f t="shared" si="5"/>
        <v>400000</v>
      </c>
      <c r="G18" s="169">
        <v>0</v>
      </c>
      <c r="H18" s="170">
        <v>179990</v>
      </c>
      <c r="I18" s="170">
        <f>+G18*H18</f>
        <v>0</v>
      </c>
      <c r="J18" s="33">
        <v>0</v>
      </c>
      <c r="K18" s="49">
        <f t="shared" si="2"/>
        <v>0</v>
      </c>
      <c r="L18" s="162" t="s">
        <v>93</v>
      </c>
      <c r="O18" s="212" t="s">
        <v>98</v>
      </c>
    </row>
    <row r="19" spans="1:15" s="168" customFormat="1" ht="14.4">
      <c r="A19" s="167"/>
      <c r="B19" s="30">
        <v>13</v>
      </c>
      <c r="C19" s="128" t="s">
        <v>59</v>
      </c>
      <c r="D19" s="29">
        <v>1</v>
      </c>
      <c r="E19" s="32">
        <v>400000</v>
      </c>
      <c r="F19" s="122">
        <f t="shared" ref="F19:F21" si="6">E19*D19</f>
        <v>400000</v>
      </c>
      <c r="G19" s="169">
        <v>0</v>
      </c>
      <c r="H19" s="170">
        <v>279990</v>
      </c>
      <c r="I19" s="170">
        <f t="shared" ref="I19:I23" si="7">+G19*H19</f>
        <v>0</v>
      </c>
      <c r="J19" s="33">
        <v>0</v>
      </c>
      <c r="K19" s="49">
        <f t="shared" si="2"/>
        <v>0</v>
      </c>
      <c r="L19" s="137" t="s">
        <v>93</v>
      </c>
      <c r="O19" s="212" t="s">
        <v>99</v>
      </c>
    </row>
    <row r="20" spans="1:15" s="168" customFormat="1" ht="14.4">
      <c r="A20" s="167"/>
      <c r="B20" s="30">
        <v>14</v>
      </c>
      <c r="C20" s="128" t="s">
        <v>61</v>
      </c>
      <c r="D20" s="29">
        <v>1</v>
      </c>
      <c r="E20" s="32">
        <v>300000</v>
      </c>
      <c r="F20" s="122">
        <f t="shared" si="6"/>
        <v>300000</v>
      </c>
      <c r="G20" s="169">
        <v>0</v>
      </c>
      <c r="H20" s="170">
        <v>259990</v>
      </c>
      <c r="I20" s="170">
        <f t="shared" si="7"/>
        <v>0</v>
      </c>
      <c r="J20" s="33">
        <v>0</v>
      </c>
      <c r="K20" s="49">
        <f t="shared" si="2"/>
        <v>0</v>
      </c>
      <c r="L20" s="137" t="s">
        <v>93</v>
      </c>
      <c r="O20" s="212" t="s">
        <v>100</v>
      </c>
    </row>
    <row r="21" spans="1:15" s="168" customFormat="1" ht="14.4">
      <c r="A21" s="167"/>
      <c r="B21" s="130">
        <v>15</v>
      </c>
      <c r="C21" s="140" t="s">
        <v>62</v>
      </c>
      <c r="D21" s="132">
        <v>1</v>
      </c>
      <c r="E21" s="133">
        <v>300000</v>
      </c>
      <c r="F21" s="134">
        <f t="shared" si="6"/>
        <v>300000</v>
      </c>
      <c r="G21" s="169">
        <v>0</v>
      </c>
      <c r="H21" s="170">
        <v>269990</v>
      </c>
      <c r="I21" s="170">
        <f t="shared" si="7"/>
        <v>0</v>
      </c>
      <c r="J21" s="135">
        <v>0</v>
      </c>
      <c r="K21" s="136">
        <f t="shared" ref="K21:K23" si="8">ROUND(I21-(I21*J21),2)</f>
        <v>0</v>
      </c>
      <c r="L21" s="137" t="s">
        <v>93</v>
      </c>
      <c r="O21" s="212" t="s">
        <v>101</v>
      </c>
    </row>
    <row r="22" spans="1:15" s="168" customFormat="1">
      <c r="B22" s="30">
        <v>16</v>
      </c>
      <c r="C22" s="128" t="s">
        <v>66</v>
      </c>
      <c r="D22" s="29">
        <v>1</v>
      </c>
      <c r="E22" s="32">
        <v>350000</v>
      </c>
      <c r="F22" s="122">
        <f t="shared" ref="F22:F23" si="9">E22*D22</f>
        <v>350000</v>
      </c>
      <c r="G22" s="169">
        <v>0</v>
      </c>
      <c r="H22" s="170">
        <f t="shared" ref="H22" si="10">+E22</f>
        <v>350000</v>
      </c>
      <c r="I22" s="170">
        <f t="shared" si="7"/>
        <v>0</v>
      </c>
      <c r="J22" s="33">
        <v>0</v>
      </c>
      <c r="K22" s="49">
        <f t="shared" si="8"/>
        <v>0</v>
      </c>
      <c r="L22" s="137" t="s">
        <v>93</v>
      </c>
      <c r="O22" s="213" t="s">
        <v>102</v>
      </c>
    </row>
    <row r="23" spans="1:15" s="168" customFormat="1" ht="14.4">
      <c r="B23" s="30">
        <v>17</v>
      </c>
      <c r="C23" s="128" t="s">
        <v>67</v>
      </c>
      <c r="D23" s="29">
        <v>1</v>
      </c>
      <c r="E23" s="32">
        <v>280000</v>
      </c>
      <c r="F23" s="122">
        <f t="shared" si="9"/>
        <v>280000</v>
      </c>
      <c r="G23" s="169">
        <v>0</v>
      </c>
      <c r="H23" s="170">
        <v>189990</v>
      </c>
      <c r="I23" s="170">
        <f t="shared" si="7"/>
        <v>0</v>
      </c>
      <c r="J23" s="33">
        <v>0</v>
      </c>
      <c r="K23" s="49">
        <f t="shared" si="8"/>
        <v>0</v>
      </c>
      <c r="L23" s="137" t="s">
        <v>93</v>
      </c>
      <c r="O23" s="212" t="s">
        <v>103</v>
      </c>
    </row>
    <row r="24" spans="1:15">
      <c r="B24" s="17"/>
      <c r="C24" s="20"/>
      <c r="D24" s="21"/>
      <c r="E24" s="126"/>
      <c r="F24" s="149"/>
      <c r="G24" s="22"/>
      <c r="H24" s="126"/>
      <c r="I24" s="20"/>
      <c r="J24" s="20"/>
      <c r="K24" s="21"/>
      <c r="L24" s="40"/>
      <c r="O24" s="213"/>
    </row>
    <row r="25" spans="1:15" ht="14.4" customHeight="1">
      <c r="B25" s="18"/>
      <c r="C25" s="23"/>
      <c r="D25" s="201" t="s">
        <v>37</v>
      </c>
      <c r="E25" s="201"/>
      <c r="F25" s="116">
        <f>SUM(F7:F23)</f>
        <v>4760000</v>
      </c>
      <c r="G25" s="34"/>
      <c r="H25" s="145"/>
      <c r="I25" s="209" t="s">
        <v>24</v>
      </c>
      <c r="J25" s="209"/>
      <c r="K25" s="37">
        <f>SUM(K7:K24)</f>
        <v>678420</v>
      </c>
      <c r="L25" s="41"/>
      <c r="O25" s="213"/>
    </row>
    <row r="26" spans="1:15">
      <c r="B26" s="19"/>
      <c r="C26" s="24"/>
      <c r="D26" s="25"/>
      <c r="E26" s="127"/>
      <c r="F26" s="150"/>
      <c r="G26" s="6"/>
      <c r="H26" s="127"/>
      <c r="I26" s="26"/>
      <c r="J26" s="27"/>
      <c r="K26" s="28"/>
      <c r="L26" s="42"/>
    </row>
    <row r="27" spans="1:15">
      <c r="G27" s="3"/>
      <c r="H27" s="146"/>
      <c r="I27" s="3"/>
      <c r="J27" s="7"/>
      <c r="K27" s="8"/>
      <c r="L27" s="43"/>
    </row>
    <row r="28" spans="1:15" ht="15">
      <c r="D28" s="202" t="s">
        <v>30</v>
      </c>
      <c r="E28" s="203"/>
      <c r="F28" s="45">
        <f>'Daños Edificio'!I38</f>
        <v>0</v>
      </c>
      <c r="J28" s="202" t="s">
        <v>30</v>
      </c>
      <c r="K28" s="203"/>
      <c r="L28" s="45">
        <f>'Daños Edificio'!P70</f>
        <v>0</v>
      </c>
    </row>
    <row r="29" spans="1:15" ht="15">
      <c r="D29" s="204" t="s">
        <v>31</v>
      </c>
      <c r="E29" s="205"/>
      <c r="F29" s="46">
        <f>F25</f>
        <v>4760000</v>
      </c>
      <c r="J29" s="204" t="s">
        <v>31</v>
      </c>
      <c r="K29" s="205"/>
      <c r="L29" s="46">
        <f>K25</f>
        <v>678420</v>
      </c>
    </row>
    <row r="30" spans="1:15" ht="15.6">
      <c r="D30" s="206" t="s">
        <v>32</v>
      </c>
      <c r="E30" s="207"/>
      <c r="F30" s="47">
        <f>SUM(F28:F29)</f>
        <v>4760000</v>
      </c>
      <c r="J30" s="206" t="s">
        <v>32</v>
      </c>
      <c r="K30" s="207"/>
      <c r="L30" s="47">
        <f>SUM(L28:L29)</f>
        <v>678420</v>
      </c>
    </row>
    <row r="220" ht="12.6" customHeight="1"/>
  </sheetData>
  <mergeCells count="10">
    <mergeCell ref="D25:E25"/>
    <mergeCell ref="J28:K28"/>
    <mergeCell ref="J29:K29"/>
    <mergeCell ref="J30:K30"/>
    <mergeCell ref="D4:F4"/>
    <mergeCell ref="G4:L4"/>
    <mergeCell ref="D28:E28"/>
    <mergeCell ref="D29:E29"/>
    <mergeCell ref="D30:E30"/>
    <mergeCell ref="I25:J25"/>
  </mergeCells>
  <hyperlinks>
    <hyperlink ref="O8" r:id="rId1" xr:uid="{6F46D4FE-6836-48FC-8AF4-857443891263}"/>
    <hyperlink ref="O7" r:id="rId2" xr:uid="{279A8430-3A43-448D-9C8B-2606D75A6CB2}"/>
    <hyperlink ref="O13" r:id="rId3" xr:uid="{1EB2F897-527A-4F3B-AF1C-39D0D06BB211}"/>
  </hyperlinks>
  <pageMargins left="0.7" right="0.7" top="0.75" bottom="0.75" header="0.3" footer="0.3"/>
  <pageSetup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900B3-6B82-47AB-A1FF-161A4B698283}">
  <dimension ref="A2:O227"/>
  <sheetViews>
    <sheetView workbookViewId="0">
      <selection activeCell="O4" sqref="O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33203125" style="2" bestFit="1" customWidth="1"/>
    <col min="4" max="4" width="5.6640625" style="2" customWidth="1"/>
    <col min="5" max="5" width="11.6640625" style="123" customWidth="1"/>
    <col min="6" max="6" width="15" style="123" customWidth="1"/>
    <col min="7" max="7" width="6" style="2" customWidth="1"/>
    <col min="8" max="8" width="12.6640625" style="123" customWidth="1"/>
    <col min="9" max="9" width="13.44140625" style="2" customWidth="1"/>
    <col min="10" max="10" width="9.109375" style="2"/>
    <col min="11" max="11" width="14.6640625" style="2" customWidth="1"/>
    <col min="12" max="12" width="16.5546875" style="44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5">
      <c r="C2" s="86"/>
    </row>
    <row r="3" spans="1:15">
      <c r="C3" s="86" t="s">
        <v>40</v>
      </c>
    </row>
    <row r="4" spans="1:15">
      <c r="B4" s="9" t="s">
        <v>26</v>
      </c>
      <c r="C4" s="9" t="s">
        <v>25</v>
      </c>
      <c r="D4" s="208" t="s">
        <v>14</v>
      </c>
      <c r="E4" s="208"/>
      <c r="F4" s="208"/>
      <c r="G4" s="208" t="s">
        <v>15</v>
      </c>
      <c r="H4" s="208"/>
      <c r="I4" s="208"/>
      <c r="J4" s="208"/>
      <c r="K4" s="208"/>
      <c r="L4" s="208"/>
    </row>
    <row r="5" spans="1:15">
      <c r="B5" s="5"/>
      <c r="C5" s="117" t="s">
        <v>41</v>
      </c>
      <c r="D5" s="10" t="s">
        <v>16</v>
      </c>
      <c r="E5" s="124" t="s">
        <v>18</v>
      </c>
      <c r="F5" s="147" t="s">
        <v>18</v>
      </c>
      <c r="G5" s="14" t="s">
        <v>16</v>
      </c>
      <c r="H5" s="12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5" t="s">
        <v>17</v>
      </c>
      <c r="F6" s="148" t="s">
        <v>22</v>
      </c>
      <c r="G6" s="15"/>
      <c r="H6" s="12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4.4">
      <c r="A7" s="4"/>
      <c r="B7" s="30">
        <v>1</v>
      </c>
      <c r="C7" s="16" t="s">
        <v>42</v>
      </c>
      <c r="D7" s="29"/>
      <c r="E7" s="32"/>
      <c r="F7" s="134">
        <f t="shared" ref="F7:F12" si="0">E7*D7</f>
        <v>0</v>
      </c>
      <c r="G7" s="29">
        <v>1</v>
      </c>
      <c r="H7" s="31">
        <v>92500</v>
      </c>
      <c r="I7" s="32">
        <f>H7*G7</f>
        <v>92500</v>
      </c>
      <c r="J7" s="33">
        <v>0</v>
      </c>
      <c r="K7" s="49">
        <f>ROUND(I7-(I7*J7),2)</f>
        <v>92500</v>
      </c>
      <c r="L7" s="39"/>
      <c r="O7" s="152" t="s">
        <v>43</v>
      </c>
    </row>
    <row r="8" spans="1:15" ht="26.4">
      <c r="A8" s="4"/>
      <c r="B8" s="154">
        <v>2</v>
      </c>
      <c r="C8" s="153" t="s">
        <v>44</v>
      </c>
      <c r="D8" s="29"/>
      <c r="E8" s="32"/>
      <c r="F8" s="134">
        <f t="shared" si="0"/>
        <v>0</v>
      </c>
      <c r="G8" s="155">
        <v>1</v>
      </c>
      <c r="H8" s="156">
        <v>82686</v>
      </c>
      <c r="I8" s="157">
        <f t="shared" ref="I8:I12" si="1">H8*G8</f>
        <v>82686</v>
      </c>
      <c r="J8" s="158">
        <v>0</v>
      </c>
      <c r="K8" s="159">
        <f t="shared" ref="K8:K31" si="2">ROUND(I8-(I8*J8),2)</f>
        <v>82686</v>
      </c>
      <c r="L8" s="39"/>
      <c r="O8" s="160" t="s">
        <v>45</v>
      </c>
    </row>
    <row r="9" spans="1:15" s="138" customFormat="1" ht="14.4">
      <c r="A9" s="129"/>
      <c r="B9" s="130">
        <v>3</v>
      </c>
      <c r="C9" s="131" t="s">
        <v>46</v>
      </c>
      <c r="D9" s="132"/>
      <c r="E9" s="133"/>
      <c r="F9" s="134">
        <f t="shared" si="0"/>
        <v>0</v>
      </c>
      <c r="G9" s="132">
        <v>1</v>
      </c>
      <c r="H9" s="31">
        <v>30591</v>
      </c>
      <c r="I9" s="133">
        <f t="shared" si="1"/>
        <v>30591</v>
      </c>
      <c r="J9" s="135">
        <v>0</v>
      </c>
      <c r="K9" s="136">
        <f t="shared" si="2"/>
        <v>30591</v>
      </c>
      <c r="L9" s="137"/>
      <c r="O9" s="139" t="s">
        <v>47</v>
      </c>
    </row>
    <row r="10" spans="1:15" s="138" customFormat="1" ht="14.4">
      <c r="A10" s="129"/>
      <c r="B10" s="130">
        <v>4</v>
      </c>
      <c r="C10" s="140" t="s">
        <v>48</v>
      </c>
      <c r="D10" s="132"/>
      <c r="E10" s="133"/>
      <c r="F10" s="134">
        <f t="shared" si="0"/>
        <v>0</v>
      </c>
      <c r="G10" s="132">
        <v>1</v>
      </c>
      <c r="H10" s="31">
        <v>38490</v>
      </c>
      <c r="I10" s="133">
        <f t="shared" si="1"/>
        <v>38490</v>
      </c>
      <c r="J10" s="135">
        <v>0</v>
      </c>
      <c r="K10" s="136">
        <f t="shared" si="2"/>
        <v>38490</v>
      </c>
      <c r="L10" s="137"/>
      <c r="O10" s="161" t="s">
        <v>49</v>
      </c>
    </row>
    <row r="11" spans="1:15" s="138" customFormat="1" ht="14.4">
      <c r="A11" s="129"/>
      <c r="B11" s="130">
        <v>5</v>
      </c>
      <c r="C11" s="140" t="s">
        <v>50</v>
      </c>
      <c r="D11" s="132"/>
      <c r="E11" s="133"/>
      <c r="F11" s="134">
        <f t="shared" si="0"/>
        <v>0</v>
      </c>
      <c r="G11" s="132">
        <v>1</v>
      </c>
      <c r="H11" s="31">
        <v>120000</v>
      </c>
      <c r="I11" s="133">
        <f t="shared" si="1"/>
        <v>120000</v>
      </c>
      <c r="J11" s="135">
        <v>0</v>
      </c>
      <c r="K11" s="136">
        <f t="shared" si="2"/>
        <v>120000</v>
      </c>
      <c r="L11" s="137"/>
      <c r="O11" s="139"/>
    </row>
    <row r="12" spans="1:15" s="138" customFormat="1">
      <c r="A12" s="129"/>
      <c r="B12" s="130"/>
      <c r="C12" s="140" t="s">
        <v>51</v>
      </c>
      <c r="D12" s="132"/>
      <c r="E12" s="133"/>
      <c r="F12" s="134">
        <f t="shared" si="0"/>
        <v>0</v>
      </c>
      <c r="G12" s="132"/>
      <c r="H12" s="31"/>
      <c r="I12" s="133">
        <f t="shared" si="1"/>
        <v>0</v>
      </c>
      <c r="J12" s="135">
        <v>0</v>
      </c>
      <c r="K12" s="136">
        <f t="shared" si="2"/>
        <v>0</v>
      </c>
      <c r="L12" s="137"/>
    </row>
    <row r="13" spans="1:15" s="138" customFormat="1" ht="14.4">
      <c r="A13" s="129"/>
      <c r="B13" s="130"/>
      <c r="C13" s="140" t="s">
        <v>52</v>
      </c>
      <c r="D13" s="132">
        <v>1</v>
      </c>
      <c r="E13" s="133">
        <v>250000</v>
      </c>
      <c r="F13" s="134">
        <f>+E13*D13</f>
        <v>250000</v>
      </c>
      <c r="G13" s="164">
        <f>+D13</f>
        <v>1</v>
      </c>
      <c r="H13" s="134">
        <f t="shared" ref="H13:H31" si="3">+E13</f>
        <v>250000</v>
      </c>
      <c r="I13" s="134">
        <f t="shared" ref="I13:I19" si="4">+G13*H13</f>
        <v>250000</v>
      </c>
      <c r="J13" s="135">
        <v>0</v>
      </c>
      <c r="K13" s="136">
        <f t="shared" si="2"/>
        <v>250000</v>
      </c>
      <c r="L13" s="137"/>
      <c r="O13" s="139"/>
    </row>
    <row r="14" spans="1:15" s="138" customFormat="1" ht="14.4">
      <c r="A14" s="129"/>
      <c r="B14" s="130"/>
      <c r="C14" s="140" t="s">
        <v>70</v>
      </c>
      <c r="D14" s="132">
        <v>2</v>
      </c>
      <c r="E14" s="133">
        <v>150000</v>
      </c>
      <c r="F14" s="134">
        <f>+E14*D14</f>
        <v>300000</v>
      </c>
      <c r="G14" s="164">
        <f t="shared" ref="G14:G31" si="5">+D14</f>
        <v>2</v>
      </c>
      <c r="H14" s="134">
        <f t="shared" si="3"/>
        <v>150000</v>
      </c>
      <c r="I14" s="134">
        <f t="shared" si="4"/>
        <v>300000</v>
      </c>
      <c r="J14" s="135">
        <v>0</v>
      </c>
      <c r="K14" s="136">
        <f>+I14</f>
        <v>300000</v>
      </c>
      <c r="L14" s="137"/>
      <c r="O14" s="139"/>
    </row>
    <row r="15" spans="1:15" s="138" customFormat="1" ht="14.4">
      <c r="A15" s="129"/>
      <c r="B15" s="130"/>
      <c r="C15" s="140" t="s">
        <v>69</v>
      </c>
      <c r="D15" s="132">
        <v>1</v>
      </c>
      <c r="E15" s="133">
        <v>200000</v>
      </c>
      <c r="F15" s="134">
        <f>+E15*D15</f>
        <v>200000</v>
      </c>
      <c r="G15" s="164">
        <f t="shared" si="5"/>
        <v>1</v>
      </c>
      <c r="H15" s="134">
        <f t="shared" si="3"/>
        <v>200000</v>
      </c>
      <c r="I15" s="134">
        <f t="shared" si="4"/>
        <v>200000</v>
      </c>
      <c r="J15" s="135">
        <v>0</v>
      </c>
      <c r="K15" s="136">
        <f>+I15</f>
        <v>200000</v>
      </c>
      <c r="L15" s="137"/>
      <c r="O15" s="139"/>
    </row>
    <row r="16" spans="1:15" s="138" customFormat="1" ht="27">
      <c r="A16" s="129"/>
      <c r="B16" s="130"/>
      <c r="C16" s="140" t="s">
        <v>53</v>
      </c>
      <c r="D16" s="132">
        <v>1</v>
      </c>
      <c r="E16" s="133">
        <v>400000</v>
      </c>
      <c r="F16" s="134">
        <f t="shared" ref="F16:F21" si="6">+E16*D16</f>
        <v>400000</v>
      </c>
      <c r="G16" s="164">
        <f t="shared" si="5"/>
        <v>1</v>
      </c>
      <c r="H16" s="134">
        <v>299990</v>
      </c>
      <c r="I16" s="134">
        <f t="shared" si="4"/>
        <v>299990</v>
      </c>
      <c r="J16" s="135">
        <v>0</v>
      </c>
      <c r="K16" s="136">
        <f t="shared" si="2"/>
        <v>299990</v>
      </c>
      <c r="L16" s="162" t="s">
        <v>73</v>
      </c>
      <c r="O16" s="161" t="s">
        <v>72</v>
      </c>
    </row>
    <row r="17" spans="1:15" ht="27">
      <c r="A17" s="4"/>
      <c r="B17" s="30"/>
      <c r="C17" s="128" t="s">
        <v>54</v>
      </c>
      <c r="D17" s="29">
        <v>1</v>
      </c>
      <c r="E17" s="32">
        <v>300000</v>
      </c>
      <c r="F17" s="134">
        <f t="shared" si="6"/>
        <v>300000</v>
      </c>
      <c r="G17" s="164">
        <f t="shared" si="5"/>
        <v>1</v>
      </c>
      <c r="H17" s="134">
        <v>179990</v>
      </c>
      <c r="I17" s="134">
        <f t="shared" si="4"/>
        <v>179990</v>
      </c>
      <c r="J17" s="33">
        <v>0</v>
      </c>
      <c r="K17" s="49">
        <f t="shared" si="2"/>
        <v>179990</v>
      </c>
      <c r="L17" s="162" t="s">
        <v>73</v>
      </c>
      <c r="O17" s="152" t="s">
        <v>74</v>
      </c>
    </row>
    <row r="18" spans="1:15" ht="14.4">
      <c r="A18" s="4"/>
      <c r="B18" s="30"/>
      <c r="C18" s="128" t="s">
        <v>55</v>
      </c>
      <c r="D18" s="29">
        <v>1</v>
      </c>
      <c r="E18" s="32">
        <v>300000</v>
      </c>
      <c r="F18" s="134">
        <f t="shared" si="6"/>
        <v>300000</v>
      </c>
      <c r="G18" s="164">
        <f t="shared" si="5"/>
        <v>1</v>
      </c>
      <c r="H18" s="134">
        <v>150000</v>
      </c>
      <c r="I18" s="134">
        <f t="shared" si="4"/>
        <v>150000</v>
      </c>
      <c r="J18" s="33">
        <v>0</v>
      </c>
      <c r="K18" s="49">
        <f t="shared" si="2"/>
        <v>150000</v>
      </c>
      <c r="L18" s="137"/>
      <c r="O18" s="163" t="s">
        <v>71</v>
      </c>
    </row>
    <row r="19" spans="1:15" ht="14.4">
      <c r="A19" s="4"/>
      <c r="B19" s="30"/>
      <c r="C19" s="128" t="s">
        <v>56</v>
      </c>
      <c r="D19" s="29">
        <v>1</v>
      </c>
      <c r="E19" s="32">
        <v>300000</v>
      </c>
      <c r="F19" s="134">
        <f t="shared" si="6"/>
        <v>300000</v>
      </c>
      <c r="G19" s="164">
        <v>0</v>
      </c>
      <c r="H19" s="134">
        <f t="shared" si="3"/>
        <v>300000</v>
      </c>
      <c r="I19" s="134">
        <f t="shared" si="4"/>
        <v>0</v>
      </c>
      <c r="J19" s="33">
        <v>0</v>
      </c>
      <c r="K19" s="49">
        <f t="shared" si="2"/>
        <v>0</v>
      </c>
      <c r="L19" s="137"/>
      <c r="O19" s="38"/>
    </row>
    <row r="20" spans="1:15" ht="27">
      <c r="A20" s="4"/>
      <c r="B20" s="30"/>
      <c r="C20" s="128" t="s">
        <v>57</v>
      </c>
      <c r="D20" s="29">
        <v>1</v>
      </c>
      <c r="E20" s="32">
        <v>400000</v>
      </c>
      <c r="F20" s="134">
        <f t="shared" si="6"/>
        <v>400000</v>
      </c>
      <c r="G20" s="164">
        <f t="shared" si="5"/>
        <v>1</v>
      </c>
      <c r="H20" s="134">
        <v>279990</v>
      </c>
      <c r="I20" s="134">
        <f>+G20*H20</f>
        <v>279990</v>
      </c>
      <c r="J20" s="33">
        <v>0</v>
      </c>
      <c r="K20" s="49">
        <f t="shared" si="2"/>
        <v>279990</v>
      </c>
      <c r="L20" s="162" t="s">
        <v>73</v>
      </c>
      <c r="O20" s="152" t="s">
        <v>75</v>
      </c>
    </row>
    <row r="21" spans="1:15" ht="14.4">
      <c r="A21" s="4"/>
      <c r="B21" s="30"/>
      <c r="C21" s="128" t="s">
        <v>58</v>
      </c>
      <c r="D21" s="29">
        <v>1</v>
      </c>
      <c r="E21" s="32">
        <v>30000</v>
      </c>
      <c r="F21" s="134">
        <f t="shared" si="6"/>
        <v>30000</v>
      </c>
      <c r="G21" s="164">
        <f t="shared" si="5"/>
        <v>1</v>
      </c>
      <c r="H21" s="134">
        <f t="shared" si="3"/>
        <v>30000</v>
      </c>
      <c r="I21" s="134">
        <f t="shared" ref="I21:I31" si="7">+G21*H21</f>
        <v>30000</v>
      </c>
      <c r="J21" s="33">
        <v>0</v>
      </c>
      <c r="K21" s="49">
        <f t="shared" si="2"/>
        <v>30000</v>
      </c>
      <c r="L21" s="137"/>
      <c r="O21" s="38"/>
    </row>
    <row r="22" spans="1:15" ht="14.4">
      <c r="A22" s="4"/>
      <c r="B22" s="30"/>
      <c r="C22" s="128" t="s">
        <v>59</v>
      </c>
      <c r="D22" s="29">
        <v>1</v>
      </c>
      <c r="E22" s="32">
        <v>400000</v>
      </c>
      <c r="F22" s="122">
        <f t="shared" ref="F22:F31" si="8">E22*D22</f>
        <v>400000</v>
      </c>
      <c r="G22" s="164">
        <f t="shared" si="5"/>
        <v>1</v>
      </c>
      <c r="H22" s="134">
        <v>299990</v>
      </c>
      <c r="I22" s="134">
        <f t="shared" si="7"/>
        <v>299990</v>
      </c>
      <c r="J22" s="33">
        <v>0</v>
      </c>
      <c r="K22" s="49">
        <f t="shared" si="2"/>
        <v>299990</v>
      </c>
      <c r="L22" s="137"/>
      <c r="O22" s="152" t="s">
        <v>76</v>
      </c>
    </row>
    <row r="23" spans="1:15" ht="14.4">
      <c r="A23" s="4"/>
      <c r="B23" s="30"/>
      <c r="C23" s="128" t="s">
        <v>60</v>
      </c>
      <c r="D23" s="29">
        <v>1</v>
      </c>
      <c r="E23" s="32">
        <v>200000</v>
      </c>
      <c r="F23" s="122">
        <f t="shared" si="8"/>
        <v>200000</v>
      </c>
      <c r="G23" s="164">
        <f t="shared" si="5"/>
        <v>1</v>
      </c>
      <c r="H23" s="134">
        <f t="shared" si="3"/>
        <v>200000</v>
      </c>
      <c r="I23" s="134">
        <f t="shared" si="7"/>
        <v>200000</v>
      </c>
      <c r="J23" s="33">
        <v>0</v>
      </c>
      <c r="K23" s="49">
        <f t="shared" si="2"/>
        <v>200000</v>
      </c>
      <c r="L23" s="137"/>
      <c r="O23" s="38"/>
    </row>
    <row r="24" spans="1:15" ht="14.4">
      <c r="A24" s="4"/>
      <c r="B24" s="30"/>
      <c r="C24" s="128" t="s">
        <v>61</v>
      </c>
      <c r="D24" s="29">
        <v>1</v>
      </c>
      <c r="E24" s="32">
        <v>300000</v>
      </c>
      <c r="F24" s="122">
        <f t="shared" si="8"/>
        <v>300000</v>
      </c>
      <c r="G24" s="164">
        <f t="shared" si="5"/>
        <v>1</v>
      </c>
      <c r="H24" s="134">
        <v>279990</v>
      </c>
      <c r="I24" s="134">
        <f t="shared" si="7"/>
        <v>279990</v>
      </c>
      <c r="J24" s="33">
        <v>0</v>
      </c>
      <c r="K24" s="49">
        <f t="shared" si="2"/>
        <v>279990</v>
      </c>
      <c r="L24" s="137"/>
      <c r="O24" s="152" t="s">
        <v>77</v>
      </c>
    </row>
    <row r="25" spans="1:15" ht="14.4">
      <c r="B25" s="130"/>
      <c r="C25" s="140" t="s">
        <v>62</v>
      </c>
      <c r="D25" s="132">
        <v>1</v>
      </c>
      <c r="E25" s="133">
        <v>300000</v>
      </c>
      <c r="F25" s="134">
        <f t="shared" si="8"/>
        <v>300000</v>
      </c>
      <c r="G25" s="164">
        <f t="shared" si="5"/>
        <v>1</v>
      </c>
      <c r="H25" s="134">
        <v>189990</v>
      </c>
      <c r="I25" s="134">
        <f t="shared" si="7"/>
        <v>189990</v>
      </c>
      <c r="J25" s="135">
        <v>0</v>
      </c>
      <c r="K25" s="136">
        <f t="shared" si="2"/>
        <v>189990</v>
      </c>
      <c r="L25" s="137"/>
      <c r="O25" s="152" t="s">
        <v>78</v>
      </c>
    </row>
    <row r="26" spans="1:15">
      <c r="B26" s="130"/>
      <c r="C26" s="140" t="s">
        <v>63</v>
      </c>
      <c r="D26" s="132">
        <v>1</v>
      </c>
      <c r="E26" s="133">
        <v>250000</v>
      </c>
      <c r="F26" s="134">
        <f t="shared" si="8"/>
        <v>250000</v>
      </c>
      <c r="G26" s="164">
        <f t="shared" si="5"/>
        <v>1</v>
      </c>
      <c r="H26" s="134">
        <f t="shared" si="3"/>
        <v>250000</v>
      </c>
      <c r="I26" s="134">
        <f t="shared" si="7"/>
        <v>250000</v>
      </c>
      <c r="J26" s="135">
        <v>0</v>
      </c>
      <c r="K26" s="136">
        <f t="shared" si="2"/>
        <v>250000</v>
      </c>
      <c r="L26" s="137"/>
    </row>
    <row r="27" spans="1:15">
      <c r="B27" s="130"/>
      <c r="C27" s="140" t="s">
        <v>64</v>
      </c>
      <c r="D27" s="132">
        <v>1</v>
      </c>
      <c r="E27" s="133">
        <v>300000</v>
      </c>
      <c r="F27" s="134">
        <f t="shared" si="8"/>
        <v>300000</v>
      </c>
      <c r="G27" s="164">
        <f t="shared" si="5"/>
        <v>1</v>
      </c>
      <c r="H27" s="134">
        <f t="shared" si="3"/>
        <v>300000</v>
      </c>
      <c r="I27" s="134">
        <f t="shared" si="7"/>
        <v>300000</v>
      </c>
      <c r="J27" s="135">
        <v>0</v>
      </c>
      <c r="K27" s="136">
        <f t="shared" si="2"/>
        <v>300000</v>
      </c>
      <c r="L27" s="137"/>
    </row>
    <row r="28" spans="1:15">
      <c r="B28" s="30"/>
      <c r="C28" s="128" t="s">
        <v>65</v>
      </c>
      <c r="D28" s="29">
        <v>1</v>
      </c>
      <c r="E28" s="32">
        <v>250000</v>
      </c>
      <c r="F28" s="122">
        <f t="shared" si="8"/>
        <v>250000</v>
      </c>
      <c r="G28" s="164">
        <f t="shared" si="5"/>
        <v>1</v>
      </c>
      <c r="H28" s="134">
        <f t="shared" si="3"/>
        <v>250000</v>
      </c>
      <c r="I28" s="134">
        <f t="shared" si="7"/>
        <v>250000</v>
      </c>
      <c r="J28" s="33">
        <v>0</v>
      </c>
      <c r="K28" s="49">
        <f t="shared" si="2"/>
        <v>250000</v>
      </c>
      <c r="L28" s="137"/>
    </row>
    <row r="29" spans="1:15">
      <c r="B29" s="30"/>
      <c r="C29" s="128" t="s">
        <v>66</v>
      </c>
      <c r="D29" s="29">
        <v>1</v>
      </c>
      <c r="E29" s="32">
        <v>350000</v>
      </c>
      <c r="F29" s="122">
        <f t="shared" si="8"/>
        <v>350000</v>
      </c>
      <c r="G29" s="164">
        <f t="shared" si="5"/>
        <v>1</v>
      </c>
      <c r="H29" s="134">
        <f t="shared" si="3"/>
        <v>350000</v>
      </c>
      <c r="I29" s="134">
        <f t="shared" si="7"/>
        <v>350000</v>
      </c>
      <c r="J29" s="33">
        <v>0</v>
      </c>
      <c r="K29" s="49">
        <f t="shared" si="2"/>
        <v>350000</v>
      </c>
      <c r="L29" s="137"/>
    </row>
    <row r="30" spans="1:15">
      <c r="B30" s="30"/>
      <c r="C30" s="128" t="s">
        <v>67</v>
      </c>
      <c r="D30" s="29">
        <v>1</v>
      </c>
      <c r="E30" s="32">
        <v>280000</v>
      </c>
      <c r="F30" s="122">
        <f t="shared" si="8"/>
        <v>280000</v>
      </c>
      <c r="G30" s="164">
        <f t="shared" si="5"/>
        <v>1</v>
      </c>
      <c r="H30" s="134">
        <v>209990</v>
      </c>
      <c r="I30" s="134">
        <f t="shared" si="7"/>
        <v>209990</v>
      </c>
      <c r="J30" s="33">
        <v>0</v>
      </c>
      <c r="K30" s="49">
        <f t="shared" si="2"/>
        <v>209990</v>
      </c>
      <c r="L30" s="137"/>
    </row>
    <row r="31" spans="1:15">
      <c r="B31" s="30"/>
      <c r="C31" s="128" t="s">
        <v>68</v>
      </c>
      <c r="D31" s="29">
        <v>1</v>
      </c>
      <c r="E31" s="32">
        <v>200000</v>
      </c>
      <c r="F31" s="122">
        <f t="shared" si="8"/>
        <v>200000</v>
      </c>
      <c r="G31" s="164">
        <f t="shared" si="5"/>
        <v>1</v>
      </c>
      <c r="H31" s="134">
        <f t="shared" si="3"/>
        <v>200000</v>
      </c>
      <c r="I31" s="134">
        <f t="shared" si="7"/>
        <v>200000</v>
      </c>
      <c r="J31" s="33">
        <v>0</v>
      </c>
      <c r="K31" s="49">
        <f t="shared" si="2"/>
        <v>200000</v>
      </c>
      <c r="L31" s="137"/>
    </row>
    <row r="32" spans="1:15">
      <c r="B32" s="17"/>
      <c r="C32" s="20"/>
      <c r="D32" s="21"/>
      <c r="E32" s="126"/>
      <c r="F32" s="149"/>
      <c r="G32" s="22"/>
      <c r="H32" s="126"/>
      <c r="I32" s="20"/>
      <c r="J32" s="20"/>
      <c r="K32" s="21"/>
      <c r="L32" s="40"/>
    </row>
    <row r="33" spans="2:12">
      <c r="B33" s="18"/>
      <c r="C33" s="23"/>
      <c r="D33" s="201" t="s">
        <v>37</v>
      </c>
      <c r="E33" s="201"/>
      <c r="F33" s="116">
        <f>SUM(F13:F31)</f>
        <v>5310000</v>
      </c>
      <c r="G33" s="34" t="s">
        <v>24</v>
      </c>
      <c r="H33" s="145"/>
      <c r="I33" s="35"/>
      <c r="J33" s="36"/>
      <c r="K33" s="37">
        <f>SUM(K7:K32)</f>
        <v>4584197</v>
      </c>
      <c r="L33" s="41"/>
    </row>
    <row r="34" spans="2:12">
      <c r="B34" s="19"/>
      <c r="C34" s="24"/>
      <c r="D34" s="25"/>
      <c r="E34" s="127"/>
      <c r="F34" s="150"/>
      <c r="G34" s="6"/>
      <c r="H34" s="127"/>
      <c r="I34" s="26"/>
      <c r="J34" s="27"/>
      <c r="K34" s="28"/>
      <c r="L34" s="42"/>
    </row>
    <row r="35" spans="2:12">
      <c r="G35" s="3"/>
      <c r="H35" s="146"/>
      <c r="I35" s="3"/>
      <c r="J35" s="7"/>
      <c r="K35" s="8"/>
      <c r="L35" s="43"/>
    </row>
    <row r="36" spans="2:12" ht="15">
      <c r="J36" s="202" t="s">
        <v>30</v>
      </c>
      <c r="K36" s="203"/>
      <c r="L36" s="45">
        <f>'Daños Edificio'!P70</f>
        <v>0</v>
      </c>
    </row>
    <row r="37" spans="2:12" ht="15">
      <c r="J37" s="204" t="s">
        <v>31</v>
      </c>
      <c r="K37" s="205"/>
      <c r="L37" s="46">
        <f>K33</f>
        <v>4584197</v>
      </c>
    </row>
    <row r="38" spans="2:12" ht="15.6">
      <c r="J38" s="206" t="s">
        <v>32</v>
      </c>
      <c r="K38" s="207"/>
      <c r="L38" s="47">
        <f>SUM(L36:L37)</f>
        <v>4584197</v>
      </c>
    </row>
    <row r="227" ht="12.6" customHeight="1"/>
  </sheetData>
  <mergeCells count="6">
    <mergeCell ref="J38:K38"/>
    <mergeCell ref="D4:F4"/>
    <mergeCell ref="G4:L4"/>
    <mergeCell ref="D33:E33"/>
    <mergeCell ref="J36:K36"/>
    <mergeCell ref="J37:K37"/>
  </mergeCells>
  <hyperlinks>
    <hyperlink ref="O7" r:id="rId1" xr:uid="{2523DF9F-B935-4B00-8EA0-F52C3E5206CC}"/>
    <hyperlink ref="O10" r:id="rId2" xr:uid="{548A975C-7A89-4801-876D-8BB5F74595A8}"/>
    <hyperlink ref="O16" r:id="rId3" xr:uid="{C2454937-1AEE-4C0A-A681-2B55EDAD9232}"/>
    <hyperlink ref="O17" r:id="rId4" display="https://www.lider.cl/catalogo/product/sku/1AUNEI618J7A/casa-wow-deco-sofa-trento-3c-tela-ceniza?channable=050ee66964003141554e45493631384a374168&amp;gad_source=4&amp;gclid=Cj0KCQiAtaOtBhCwARIsAN_x-3Lvuz17onJVQJ9oEWEmvlXIfPXFP5F60-O7XainmFvbJ1J6ebvX7jsaAsmKEALw_wcB" xr:uid="{7C60ACFE-1549-4C82-88B5-A167A7D0E7C6}"/>
    <hyperlink ref="O20" r:id="rId5" xr:uid="{4FE9BCC6-C641-48BD-A66C-F9CEF32E373E}"/>
    <hyperlink ref="O22" r:id="rId6" xr:uid="{082ED345-BFD3-46EF-9BB3-5CD88B72AB06}"/>
    <hyperlink ref="O24" r:id="rId7" xr:uid="{EDB0EA77-CB9D-4E03-B9D7-26E13AF255CD}"/>
    <hyperlink ref="O25" r:id="rId8" xr:uid="{324AB1E2-D17D-4414-A415-0A8676CCFF6D}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Daños Edificio</vt:lpstr>
      <vt:lpstr>Daños en Contenidos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2024-01-24T10:30:41Z</dcterms:modified>
</cp:coreProperties>
</file>