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8_{A175756E-9CA1-4AF0-8100-59DEE022B96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" i="1" l="1"/>
  <c r="O9" i="1"/>
  <c r="O31" i="1" l="1"/>
  <c r="Q31" i="1" s="1"/>
  <c r="J31" i="1"/>
  <c r="O23" i="1"/>
  <c r="Q23" i="1" s="1"/>
  <c r="O24" i="1"/>
  <c r="Q24" i="1" s="1"/>
  <c r="O25" i="1"/>
  <c r="Q25" i="1" s="1"/>
  <c r="O26" i="1"/>
  <c r="Q26" i="1" s="1"/>
  <c r="O27" i="1"/>
  <c r="Q27" i="1" s="1"/>
  <c r="O28" i="1"/>
  <c r="Q28" i="1" s="1"/>
  <c r="O29" i="1"/>
  <c r="Q29" i="1" s="1"/>
  <c r="J23" i="1"/>
  <c r="J24" i="1"/>
  <c r="J25" i="1"/>
  <c r="J26" i="1"/>
  <c r="J27" i="1"/>
  <c r="J28" i="1"/>
  <c r="J29" i="1"/>
  <c r="J21" i="1"/>
  <c r="O21" i="1"/>
  <c r="Q21" i="1" s="1"/>
  <c r="J22" i="1"/>
  <c r="O22" i="1"/>
  <c r="Q22" i="1" s="1"/>
  <c r="Z10" i="1" l="1"/>
  <c r="F7" i="3" l="1"/>
  <c r="F8" i="3"/>
  <c r="F9" i="3"/>
  <c r="F10" i="3"/>
  <c r="F11" i="3"/>
  <c r="F12" i="3"/>
  <c r="O8" i="1"/>
  <c r="Q8" i="1" s="1"/>
  <c r="O10" i="1"/>
  <c r="Q10" i="1" s="1"/>
  <c r="O12" i="1"/>
  <c r="Q12" i="1" s="1"/>
  <c r="O13" i="1"/>
  <c r="Q13" i="1" s="1"/>
  <c r="O15" i="1"/>
  <c r="Q15" i="1" s="1"/>
  <c r="O16" i="1"/>
  <c r="Q16" i="1" s="1"/>
  <c r="O18" i="1"/>
  <c r="Q18" i="1" s="1"/>
  <c r="O19" i="1"/>
  <c r="Q19" i="1" s="1"/>
  <c r="O20" i="1"/>
  <c r="Q20" i="1" s="1"/>
  <c r="J8" i="1"/>
  <c r="J10" i="1"/>
  <c r="J12" i="1"/>
  <c r="J13" i="1"/>
  <c r="J15" i="1"/>
  <c r="J16" i="1"/>
  <c r="J18" i="1"/>
  <c r="J19" i="1"/>
  <c r="J20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O7" i="1"/>
  <c r="Q7" i="1" s="1"/>
  <c r="J7" i="1"/>
  <c r="F13" i="3"/>
  <c r="F14" i="3"/>
  <c r="I13" i="3"/>
  <c r="K13" i="3" s="1"/>
  <c r="I14" i="3"/>
  <c r="K14" i="3" s="1"/>
  <c r="Q35" i="1" l="1"/>
  <c r="Q36" i="1" s="1"/>
  <c r="Q37" i="1" s="1"/>
  <c r="J37" i="1"/>
  <c r="J35" i="1"/>
  <c r="J36" i="1" s="1"/>
  <c r="J38" i="1" l="1"/>
  <c r="F19" i="3" s="1"/>
  <c r="Q38" i="1"/>
  <c r="L19" i="3" s="1"/>
  <c r="F16" i="3" l="1"/>
  <c r="F20" i="3" s="1"/>
  <c r="F21" i="3" s="1"/>
  <c r="K16" i="3"/>
  <c r="L20" i="3" l="1"/>
  <c r="L21" i="3" s="1"/>
</calcChain>
</file>

<file path=xl/sharedStrings.xml><?xml version="1.0" encoding="utf-8"?>
<sst xmlns="http://schemas.openxmlformats.org/spreadsheetml/2006/main" count="222" uniqueCount="114">
  <si>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</si>
  <si>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</si>
  <si>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</si>
  <si>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</si>
  <si>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</si>
  <si>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</si>
  <si>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</si>
  <si>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</si>
  <si>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</si>
  <si>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</si>
  <si>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</si>
  <si>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</si>
  <si>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</si>
  <si>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</si>
  <si>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</si>
  <si>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</si>
  <si>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</si>
  <si>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</si>
  <si>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</si>
  <si>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</si>
  <si>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</si>
  <si>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</si>
  <si>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</si>
  <si>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</si>
  <si>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</si>
  <si>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</si>
  <si>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</si>
  <si>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</si>
  <si>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</si>
  <si>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</si>
  <si>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</si>
  <si>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</si>
  <si>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</si>
  <si>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</si>
  <si>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</si>
  <si>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</si>
  <si>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</si>
  <si>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</si>
  <si>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</si>
  <si>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</si>
  <si>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Sra. Harlyn Hill</t>
  </si>
  <si>
    <t>Vía Láctea N°8907, Las Condes</t>
  </si>
  <si>
    <t>Retiro de palmetas de cerámica de piso área recepción, pasillo de recepción, oficina, bodega y pasillo de bodega (85 mts2 aproximadamente)</t>
  </si>
  <si>
    <t>Bote de escombros</t>
  </si>
  <si>
    <t>Retiro de terciado de muralla</t>
  </si>
  <si>
    <t>Instalacion de terciado en murallas</t>
  </si>
  <si>
    <t xml:space="preserve">Retiro de papel mural de murralla de recepcion </t>
  </si>
  <si>
    <t>Instalacion de papel mural</t>
  </si>
  <si>
    <t>Remover radier de patio trasero construir radier de patio trasero con malla acma y hormigón construir cámara y desagüe de agua servida</t>
  </si>
  <si>
    <t>m2</t>
  </si>
  <si>
    <t>Materiales</t>
  </si>
  <si>
    <t>Tornillo volc CRS ZBR 6x1 5/8  200</t>
  </si>
  <si>
    <t>Mold pino GP16 guard CH13x43x3</t>
  </si>
  <si>
    <t>Ceramica 18x55 MAD SAPE ACE</t>
  </si>
  <si>
    <t xml:space="preserve">Rodillo de fibra termof 20MM </t>
  </si>
  <si>
    <t>Brocha mas economica #3</t>
  </si>
  <si>
    <t>Bandeja rodiillo roja 23cm</t>
  </si>
  <si>
    <t>Brocha mas economica #4</t>
  </si>
  <si>
    <t>Adh Ceramico piso muro rigido 25kg</t>
  </si>
  <si>
    <t xml:space="preserve">Esmalte al agua exterior SB blanco </t>
  </si>
  <si>
    <t>Metylan normal 125gr</t>
  </si>
  <si>
    <t>Papel mural aura 877</t>
  </si>
  <si>
    <t>Terciado ranurado 9mm 122x244m</t>
  </si>
  <si>
    <t>1.1</t>
  </si>
  <si>
    <t>1.2</t>
  </si>
  <si>
    <t>1.3</t>
  </si>
  <si>
    <t>1.13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</si>
  <si>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</si>
  <si>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</si>
  <si>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</si>
  <si>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</si>
  <si>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</si>
  <si>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</si>
  <si>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</si>
  <si>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</si>
  <si>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</si>
  <si>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</si>
  <si>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</si>
  <si>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</si>
  <si>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Escritorio tripoli</t>
  </si>
  <si>
    <t>Estante flotado 60x30x180 RB</t>
  </si>
  <si>
    <t>Comoda 3CJ 60x36x80 gales</t>
  </si>
  <si>
    <t xml:space="preserve">Mueble KIT </t>
  </si>
  <si>
    <t>Diagnostico LENOVO</t>
  </si>
  <si>
    <t>Diagnistico GEAR</t>
  </si>
  <si>
    <t>HP Probook x360 Notebook y Tablet HP Pro x360 435 con procesador AMD Ryzen™ 7 PRO 5875U, 512GB SSD, 16GB de RAM, Pantalla de 13.3" (1920x1080) TOUCHSCREEN</t>
  </si>
  <si>
    <t>HP Laptop 15-DY2091WM Procesador Intel® Core™ i3-1115G4 caché de 6 MB, hasta 4,10 GHz, 8GB Memoria Ram , Almacenamiento 256 GB PCIe® NVMe™ M.2 SSD, Pantalla 15.6" diagonal, HD (1366 x 768)</t>
  </si>
  <si>
    <t>gl</t>
  </si>
  <si>
    <t>No se considera en el informe del ITO</t>
  </si>
  <si>
    <t>Contenido validado por ITO</t>
  </si>
  <si>
    <t>Limpieza y Retiro de Escombros</t>
  </si>
  <si>
    <t>Item no validado en inspección</t>
  </si>
  <si>
    <t>Ajuste de material acorde a lo validado por ITO</t>
  </si>
  <si>
    <t>Ajuste de valor acorde a lo validado por ITO</t>
  </si>
  <si>
    <t>https://sodimac.falabella.com/sodimac-cl/product/110521545/Comoda-3-cajones-blanco-60x36x80-cm/110521546</t>
  </si>
  <si>
    <t>https://sodimac.falabella.com/sodimac-cl/product/110154249/kit-mueble-lavaplatos-100-cm-izquierdo-con-rebalse/110154257?exp=sodimac&amp;kid=shopp186so&amp;pid=Google_w2a&amp;gad_source=1&amp;gclid=CjwKCAiAibeuBhAAEiwAiXBoJEXP2gBa3jWHqEL1oyevxVE4_TrP72od6c5m-OkErAWKqTmI5hlqnhoCEYQQAvD_BwE</t>
  </si>
  <si>
    <t>https://sodimac.falabella.com/sodimac-cl/product/110062310/Escritorio-76x120x60-cm-negro/110062318?exp=sodimac&amp;kid=shopp186so&amp;pid=Google_w2a&amp;gad_source=1&amp;gclid=CjwKCAiAibeuBhAAEiwAiXBoJH_wjhqrUt0J0zw2Ze5QGy4HO3omvaAjmiqZ5Cn1eAITIdtJJXuylhoC5MAQAvD_BwE</t>
  </si>
  <si>
    <t>https://sodimac.falabella.com/sodimac-cl/product/110227178/Estante-60x180x30-cm-melamina/110227201?exp=sodimac&amp;kid=shopp186so&amp;pid=Google_w2a&amp;gad_source=1&amp;gclid=CjwKCAiAibeuBhAAEiwAiXBoJKlqsNXAe1j-WPGUCJU8_Mr3f8GhkD1HsiOplPui39wFi6GdrdhV7hoCqUUQAvD_BwE</t>
  </si>
  <si>
    <t>https://portatilchile.com/notebooks/2363-hp-probook-x360-notebook-y-tablet.html</t>
  </si>
  <si>
    <t>https://portatilchile.com/notebooks/2223-hp-laptop-15-dy2091wm.html</t>
  </si>
  <si>
    <t xml:space="preserve">validado por ITO , la clienta indico que estaban en el suelo se le solicito el diagnostico el cual la clienta debe enviar y estariamoss ok con estos daños </t>
  </si>
  <si>
    <t xml:space="preserve">Ito indica que en el evento se inundo recepcion pasillo oficina bodega, etc , pero solo 45 m2 sufrieron daños en el piso de ceramica el resto fue limpiado y sanitizado </t>
  </si>
  <si>
    <t xml:space="preserve">instalacion de palmetas ceramica </t>
  </si>
  <si>
    <t>ok</t>
  </si>
  <si>
    <t xml:space="preserve">ok </t>
  </si>
  <si>
    <t xml:space="preserve">no corresponde </t>
  </si>
  <si>
    <t>https://www.google.com/search?q=ceramica&amp;safe=active&amp;sca_esv=b9f5dc3cd9c9d28f&amp;sxsrf=ACQVn0-lR9ZaAq0vpvTFxAeuZjZzkHULaw:1709757301318&amp;source=univ&amp;tbm=shop&amp;tbo=u&amp;biw=1280&amp;bih=585&amp;dpr=1.5#spd=16695891562113236971</t>
  </si>
  <si>
    <t>Solo se consideran m2 validado por ITO. 45 mts totales</t>
  </si>
  <si>
    <t xml:space="preserve">suministro terciado murallas </t>
  </si>
  <si>
    <t xml:space="preserve">suminnistgro papel mural </t>
  </si>
  <si>
    <t xml:space="preserve">considerado items ceramica </t>
  </si>
  <si>
    <t xml:space="preserve">considerado items papel mural </t>
  </si>
  <si>
    <t xml:space="preserve">considerado items terciado muralla </t>
  </si>
  <si>
    <t xml:space="preserve">suministro  Palmetas ceramica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</si>
</sst>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0"/>
      <color rgb="FFFF0000"/>
      <name val="Neuzeit Grotesk"/>
    </font>
    <font>
      <b/>
      <sz val="10"/>
      <color rgb="FFFF0000"/>
      <name val="Neuzeit Grotesk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2" fontId="1" fillId="0" borderId="0" applyFont="0" applyFill="0" applyBorder="0" applyAlignment="0" applyProtection="0"/>
  </cellStyleXfs>
  <cellXfs count="23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2" fillId="5" borderId="15" xfId="0" applyFont="1" applyFill="1" applyBorder="1" applyAlignment="1">
      <alignment horizontal="center"/>
    </xf>
    <xf numFmtId="3" fontId="2" fillId="5" borderId="15" xfId="0" applyNumberFormat="1" applyFont="1" applyFill="1" applyBorder="1"/>
    <xf numFmtId="42" fontId="2" fillId="5" borderId="15" xfId="2" applyFont="1" applyFill="1" applyBorder="1" applyAlignment="1">
      <alignment horizontal="center"/>
    </xf>
    <xf numFmtId="42" fontId="2" fillId="5" borderId="6" xfId="2" applyFont="1" applyFill="1" applyBorder="1" applyAlignment="1">
      <alignment horizontal="center"/>
    </xf>
    <xf numFmtId="3" fontId="2" fillId="5" borderId="5" xfId="0" applyNumberFormat="1" applyFont="1" applyFill="1" applyBorder="1" applyAlignment="1">
      <alignment horizontal="center"/>
    </xf>
    <xf numFmtId="9" fontId="3" fillId="5" borderId="15" xfId="1" applyFont="1" applyFill="1" applyBorder="1" applyAlignment="1">
      <alignment horizontal="center"/>
    </xf>
    <xf numFmtId="42" fontId="3" fillId="5" borderId="0" xfId="2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3" fontId="20" fillId="2" borderId="0" xfId="0" applyNumberFormat="1" applyFont="1" applyFill="1" applyAlignment="1">
      <alignment vertical="center" wrapText="1"/>
    </xf>
    <xf numFmtId="0" fontId="23" fillId="0" borderId="15" xfId="0" applyFont="1" applyBorder="1" applyAlignment="1">
      <alignment horizontal="center"/>
    </xf>
    <xf numFmtId="3" fontId="23" fillId="0" borderId="15" xfId="0" applyNumberFormat="1" applyFont="1" applyBorder="1"/>
    <xf numFmtId="3" fontId="23" fillId="0" borderId="5" xfId="0" applyNumberFormat="1" applyFont="1" applyBorder="1" applyAlignment="1">
      <alignment horizontal="center"/>
    </xf>
    <xf numFmtId="42" fontId="23" fillId="0" borderId="15" xfId="2" applyFont="1" applyFill="1" applyBorder="1" applyAlignment="1">
      <alignment horizontal="center"/>
    </xf>
    <xf numFmtId="42" fontId="23" fillId="0" borderId="6" xfId="2" applyFont="1" applyFill="1" applyBorder="1" applyAlignment="1">
      <alignment horizontal="center"/>
    </xf>
    <xf numFmtId="9" fontId="23" fillId="0" borderId="15" xfId="1" applyFont="1" applyFill="1" applyBorder="1" applyAlignment="1">
      <alignment horizontal="center"/>
    </xf>
    <xf numFmtId="42" fontId="23" fillId="0" borderId="0" xfId="2" applyFont="1" applyFill="1" applyBorder="1" applyAlignment="1">
      <alignment horizontal="center"/>
    </xf>
    <xf numFmtId="0" fontId="24" fillId="0" borderId="15" xfId="0" applyFont="1" applyBorder="1" applyAlignment="1">
      <alignment horizontal="center"/>
    </xf>
    <xf numFmtId="0" fontId="23" fillId="0" borderId="15" xfId="0" applyFont="1" applyBorder="1"/>
    <xf numFmtId="0" fontId="13" fillId="5" borderId="1" xfId="0" applyFont="1" applyFill="1" applyBorder="1" applyAlignment="1">
      <alignment horizontal="center" vertical="center"/>
    </xf>
    <xf numFmtId="0" fontId="13" fillId="5" borderId="0" xfId="0" applyFont="1" applyFill="1"/>
    <xf numFmtId="0" fontId="15" fillId="5" borderId="1" xfId="0" applyFont="1" applyFill="1" applyBorder="1" applyAlignment="1">
      <alignment vertical="center" wrapText="1"/>
    </xf>
    <xf numFmtId="3" fontId="15" fillId="5" borderId="0" xfId="0" applyNumberFormat="1" applyFont="1" applyFill="1" applyAlignment="1">
      <alignment horizontal="left" wrapText="1"/>
    </xf>
    <xf numFmtId="2" fontId="15" fillId="5" borderId="1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166" fontId="15" fillId="5" borderId="1" xfId="0" applyNumberFormat="1" applyFont="1" applyFill="1" applyBorder="1" applyAlignment="1">
      <alignment vertical="center" wrapText="1"/>
    </xf>
    <xf numFmtId="3" fontId="15" fillId="5" borderId="0" xfId="0" applyNumberFormat="1" applyFont="1" applyFill="1" applyAlignment="1">
      <alignment horizontal="center" vertical="center" wrapText="1"/>
    </xf>
    <xf numFmtId="2" fontId="21" fillId="5" borderId="1" xfId="0" applyNumberFormat="1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166" fontId="21" fillId="5" borderId="1" xfId="0" applyNumberFormat="1" applyFont="1" applyFill="1" applyBorder="1" applyAlignment="1">
      <alignment vertical="center" wrapText="1"/>
    </xf>
    <xf numFmtId="9" fontId="21" fillId="5" borderId="0" xfId="1" applyFont="1" applyFill="1" applyBorder="1" applyAlignment="1">
      <alignment horizontal="center" vertical="center" wrapText="1"/>
    </xf>
    <xf numFmtId="3" fontId="16" fillId="5" borderId="0" xfId="0" applyNumberFormat="1" applyFont="1" applyFill="1" applyAlignment="1">
      <alignment vertical="center" wrapText="1"/>
    </xf>
    <xf numFmtId="0" fontId="20" fillId="5" borderId="10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vertical="center"/>
    </xf>
    <xf numFmtId="3" fontId="20" fillId="5" borderId="0" xfId="0" applyNumberFormat="1" applyFont="1" applyFill="1" applyAlignment="1">
      <alignment vertical="center" wrapText="1"/>
    </xf>
    <xf numFmtId="0" fontId="8" fillId="0" borderId="0" xfId="3" applyFill="1"/>
    <xf numFmtId="0" fontId="8" fillId="2" borderId="0" xfId="3" applyFill="1"/>
    <xf numFmtId="0" fontId="23" fillId="5" borderId="15" xfId="0" applyFont="1" applyFill="1" applyBorder="1" applyAlignment="1">
      <alignment horizontal="center"/>
    </xf>
    <xf numFmtId="0" fontId="23" fillId="5" borderId="15" xfId="0" applyFont="1" applyFill="1" applyBorder="1"/>
    <xf numFmtId="3" fontId="23" fillId="5" borderId="5" xfId="0" applyNumberFormat="1" applyFont="1" applyFill="1" applyBorder="1" applyAlignment="1">
      <alignment horizontal="center"/>
    </xf>
    <xf numFmtId="42" fontId="23" fillId="5" borderId="15" xfId="2" applyFont="1" applyFill="1" applyBorder="1" applyAlignment="1">
      <alignment horizontal="center"/>
    </xf>
    <xf numFmtId="42" fontId="23" fillId="5" borderId="6" xfId="2" applyFont="1" applyFill="1" applyBorder="1" applyAlignment="1">
      <alignment horizontal="center"/>
    </xf>
    <xf numFmtId="9" fontId="23" fillId="5" borderId="15" xfId="1" applyFont="1" applyFill="1" applyBorder="1" applyAlignment="1">
      <alignment horizontal="center"/>
    </xf>
    <xf numFmtId="42" fontId="23" fillId="5" borderId="0" xfId="2" applyFont="1" applyFill="1" applyBorder="1" applyAlignment="1">
      <alignment horizontal="center"/>
    </xf>
    <xf numFmtId="0" fontId="24" fillId="5" borderId="15" xfId="0" applyFont="1" applyFill="1" applyBorder="1" applyAlignment="1">
      <alignment horizontal="center"/>
    </xf>
    <xf numFmtId="0" fontId="2" fillId="5" borderId="0" xfId="0" applyFont="1" applyFill="1"/>
    <xf numFmtId="0" fontId="11" fillId="5" borderId="0" xfId="3" applyFont="1" applyFill="1"/>
    <xf numFmtId="0" fontId="23" fillId="5" borderId="15" xfId="0" applyFont="1" applyFill="1" applyBorder="1" applyAlignment="1">
      <alignment horizontal="center" vertical="center"/>
    </xf>
    <xf numFmtId="0" fontId="23" fillId="5" borderId="15" xfId="0" applyFont="1" applyFill="1" applyBorder="1" applyAlignment="1">
      <alignment vertical="center" wrapText="1"/>
    </xf>
    <xf numFmtId="3" fontId="23" fillId="5" borderId="5" xfId="0" applyNumberFormat="1" applyFont="1" applyFill="1" applyBorder="1" applyAlignment="1">
      <alignment horizontal="center" vertical="center"/>
    </xf>
    <xf numFmtId="42" fontId="23" fillId="5" borderId="15" xfId="2" applyFont="1" applyFill="1" applyBorder="1" applyAlignment="1">
      <alignment horizontal="center" vertical="center"/>
    </xf>
    <xf numFmtId="42" fontId="23" fillId="5" borderId="6" xfId="2" applyFont="1" applyFill="1" applyBorder="1" applyAlignment="1">
      <alignment horizontal="center" vertical="center"/>
    </xf>
    <xf numFmtId="9" fontId="23" fillId="5" borderId="15" xfId="1" applyFont="1" applyFill="1" applyBorder="1" applyAlignment="1">
      <alignment horizontal="center" vertical="center"/>
    </xf>
    <xf numFmtId="42" fontId="23" fillId="5" borderId="0" xfId="2" applyFont="1" applyFill="1" applyBorder="1" applyAlignment="1">
      <alignment horizontal="center" vertical="center"/>
    </xf>
    <xf numFmtId="0" fontId="24" fillId="5" borderId="15" xfId="0" applyFont="1" applyFill="1" applyBorder="1" applyAlignment="1">
      <alignment horizontal="center" vertical="center"/>
    </xf>
    <xf numFmtId="0" fontId="8" fillId="5" borderId="0" xfId="3" applyFill="1" applyAlignment="1">
      <alignment vertical="center"/>
    </xf>
    <xf numFmtId="2" fontId="15" fillId="6" borderId="1" xfId="0" applyNumberFormat="1" applyFont="1" applyFill="1" applyBorder="1" applyAlignment="1">
      <alignment horizontal="center" vertical="center" wrapText="1"/>
    </xf>
    <xf numFmtId="0" fontId="5" fillId="5" borderId="0" xfId="0" applyFont="1" applyFill="1"/>
    <xf numFmtId="0" fontId="13" fillId="6" borderId="1" xfId="0" applyFont="1" applyFill="1" applyBorder="1" applyAlignment="1">
      <alignment horizontal="center" vertical="center"/>
    </xf>
    <xf numFmtId="0" fontId="13" fillId="6" borderId="0" xfId="0" applyFont="1" applyFill="1"/>
    <xf numFmtId="0" fontId="15" fillId="6" borderId="1" xfId="0" applyFont="1" applyFill="1" applyBorder="1" applyAlignment="1">
      <alignment vertical="center" wrapText="1"/>
    </xf>
    <xf numFmtId="3" fontId="15" fillId="6" borderId="0" xfId="0" applyNumberFormat="1" applyFont="1" applyFill="1" applyAlignment="1">
      <alignment horizontal="left" wrapText="1"/>
    </xf>
    <xf numFmtId="0" fontId="15" fillId="6" borderId="1" xfId="0" applyFont="1" applyFill="1" applyBorder="1" applyAlignment="1">
      <alignment horizontal="center" vertical="center" wrapText="1"/>
    </xf>
    <xf numFmtId="166" fontId="15" fillId="6" borderId="1" xfId="0" applyNumberFormat="1" applyFont="1" applyFill="1" applyBorder="1" applyAlignment="1">
      <alignment vertical="center" wrapText="1"/>
    </xf>
    <xf numFmtId="3" fontId="15" fillId="6" borderId="0" xfId="0" applyNumberFormat="1" applyFont="1" applyFill="1" applyAlignment="1">
      <alignment horizontal="center" vertical="center" wrapText="1"/>
    </xf>
    <xf numFmtId="9" fontId="21" fillId="6" borderId="0" xfId="1" applyFont="1" applyFill="1" applyBorder="1" applyAlignment="1">
      <alignment horizontal="center" vertical="center" wrapText="1"/>
    </xf>
    <xf numFmtId="3" fontId="16" fillId="6" borderId="0" xfId="0" applyNumberFormat="1" applyFont="1" applyFill="1" applyAlignment="1">
      <alignment vertical="center" wrapText="1"/>
    </xf>
    <xf numFmtId="0" fontId="5" fillId="6" borderId="0" xfId="0" applyFont="1" applyFill="1"/>
    <xf numFmtId="0" fontId="5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5" borderId="10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6" borderId="10" xfId="0" applyFont="1" applyFill="1" applyBorder="1" applyAlignment="1">
      <alignment horizontal="center" vertical="center" wrapText="1"/>
    </xf>
    <xf numFmtId="0" fontId="20" fillId="6" borderId="11" xfId="0" applyFont="1" applyFill="1" applyBorder="1" applyAlignment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8" fillId="5" borderId="10" xfId="3" applyFill="1" applyBorder="1" applyAlignment="1">
      <alignment horizontal="center" vertical="center" wrapText="1"/>
    </xf>
    <xf numFmtId="14" fontId="2" fillId="5" borderId="6" xfId="0" applyNumberFormat="1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5">
    <cellStyle name="Hipervínculo" xfId="3" builtinId="8"/>
    <cellStyle name="Moneda [0]" xfId="2" builtinId="7"/>
    <cellStyle name="Moneda [0] 2" xfId="4" xr:uid="{7CE171F3-014D-49F4-A29A-FE7291263720}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3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410882</xdr:colOff>
      <xdr:row>40</xdr:row>
      <xdr:rowOff>127000</xdr:rowOff>
    </xdr:from>
    <xdr:to>
      <xdr:col>4</xdr:col>
      <xdr:colOff>1439362</xdr:colOff>
      <xdr:row>78</xdr:row>
      <xdr:rowOff>147783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943685-A9CE-7C2B-8321-867860822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882" y="8307294"/>
          <a:ext cx="4532186" cy="59972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81</xdr:row>
      <xdr:rowOff>10459</xdr:rowOff>
    </xdr:from>
    <xdr:to>
      <xdr:col>4</xdr:col>
      <xdr:colOff>2684895</xdr:colOff>
      <xdr:row>114</xdr:row>
      <xdr:rowOff>58271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0E510B4-3600-A22A-9D22-1F569DF1C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4637871"/>
          <a:ext cx="6188601" cy="5224930"/>
        </a:xfrm>
        <a:prstGeom prst="rect">
          <a:avLst/>
        </a:prstGeom>
      </xdr:spPr>
    </xdr:pic>
    <xdr:clientData/>
  </xdr:twoCellAnchor>
  <xdr:twoCellAnchor editAs="oneCell">
    <xdr:from>
      <xdr:col>4</xdr:col>
      <xdr:colOff>2584823</xdr:colOff>
      <xdr:row>44</xdr:row>
      <xdr:rowOff>146422</xdr:rowOff>
    </xdr:from>
    <xdr:to>
      <xdr:col>14</xdr:col>
      <xdr:colOff>810018</xdr:colOff>
      <xdr:row>90</xdr:row>
      <xdr:rowOff>81151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110371-9391-8E54-7092-5DCFDAA5C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88529" y="8969187"/>
          <a:ext cx="7966842" cy="7151317"/>
        </a:xfrm>
        <a:prstGeom prst="rect">
          <a:avLst/>
        </a:prstGeom>
      </xdr:spPr>
    </xdr:pic>
    <xdr:clientData/>
  </xdr:twoCellAnchor>
  <xdr:twoCellAnchor editAs="oneCell">
    <xdr:from>
      <xdr:col>0</xdr:col>
      <xdr:colOff>825281</xdr:colOff>
      <xdr:row>120</xdr:row>
      <xdr:rowOff>134470</xdr:rowOff>
    </xdr:from>
    <xdr:to>
      <xdr:col>4</xdr:col>
      <xdr:colOff>521183</xdr:colOff>
      <xdr:row>130</xdr:row>
      <xdr:rowOff>51024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1ECA094-7462-2944-5D71-73E9827E6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5281" y="20880294"/>
          <a:ext cx="3199608" cy="14853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146685</xdr:colOff>
      <xdr:row>23</xdr:row>
      <xdr:rowOff>0</xdr:rowOff>
    </xdr:from>
    <xdr:to>
      <xdr:col>5</xdr:col>
      <xdr:colOff>50006</xdr:colOff>
      <xdr:row>63</xdr:row>
      <xdr:rowOff>49931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7CBE14-7D96-84A5-60F7-A810341C8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685" y="4914900"/>
          <a:ext cx="6696075" cy="6450731"/>
        </a:xfrm>
        <a:prstGeom prst="rect">
          <a:avLst/>
        </a:prstGeom>
      </xdr:spPr>
    </xdr:pic>
    <xdr:clientData/>
  </xdr:twoCellAnchor>
  <xdr:twoCellAnchor editAs="oneCell">
    <xdr:from>
      <xdr:col>0</xdr:col>
      <xdr:colOff>201930</xdr:colOff>
      <xdr:row>56</xdr:row>
      <xdr:rowOff>45720</xdr:rowOff>
    </xdr:from>
    <xdr:to>
      <xdr:col>4</xdr:col>
      <xdr:colOff>546470</xdr:colOff>
      <xdr:row>92</xdr:row>
      <xdr:rowOff>126598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A06C5F-3472-3843-0520-E7B90934F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1930" y="10241280"/>
          <a:ext cx="6402705" cy="5841598"/>
        </a:xfrm>
        <a:prstGeom prst="rect">
          <a:avLst/>
        </a:prstGeom>
      </xdr:spPr>
    </xdr:pic>
    <xdr:clientData/>
  </xdr:twoCellAnchor>
  <xdr:twoCellAnchor editAs="oneCell">
    <xdr:from>
      <xdr:col>1</xdr:col>
      <xdr:colOff>167640</xdr:colOff>
      <xdr:row>90</xdr:row>
      <xdr:rowOff>13335</xdr:rowOff>
    </xdr:from>
    <xdr:to>
      <xdr:col>6</xdr:col>
      <xdr:colOff>57149</xdr:colOff>
      <xdr:row>125</xdr:row>
      <xdr:rowOff>1255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812DDEF-3B01-C652-0614-A69860175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3860" y="15649575"/>
          <a:ext cx="5863590" cy="5587350"/>
        </a:xfrm>
        <a:prstGeom prst="rect">
          <a:avLst/>
        </a:prstGeom>
      </xdr:spPr>
    </xdr:pic>
    <xdr:clientData/>
  </xdr:twoCellAnchor>
  <xdr:twoCellAnchor editAs="oneCell">
    <xdr:from>
      <xdr:col>1</xdr:col>
      <xdr:colOff>7621</xdr:colOff>
      <xdr:row>126</xdr:row>
      <xdr:rowOff>91441</xdr:rowOff>
    </xdr:from>
    <xdr:to>
      <xdr:col>6</xdr:col>
      <xdr:colOff>170803</xdr:colOff>
      <xdr:row>167</xdr:row>
      <xdr:rowOff>45721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7F42599-432F-304E-6C36-92BFAE44E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1" y="21488401"/>
          <a:ext cx="6137263" cy="651510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15241</xdr:colOff>
      <xdr:row>167</xdr:row>
      <xdr:rowOff>7621</xdr:rowOff>
    </xdr:from>
    <xdr:to>
      <xdr:col>6</xdr:col>
      <xdr:colOff>97155</xdr:colOff>
      <xdr:row>206</xdr:row>
      <xdr:rowOff>89868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2520769-AEFC-DFA6-3B58-C170B2FA5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1461" y="27965401"/>
          <a:ext cx="6055995" cy="63230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q=ceramica&amp;safe=active&amp;sca_esv=b9f5dc3cd9c9d28f&amp;sxsrf=ACQVn0-lR9ZaAq0vpvTFxAeuZjZzkHULaw:1709757301318&amp;source=univ&amp;tbm=shop&amp;tbo=u&amp;biw=1280&amp;bih=585&amp;dpr=1.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sodimac.falabella.com/sodimac-cl/product/110062310/Escritorio-76x120x60-cm-negro/110062318?exp=sodimac&amp;kid=shopp186so&amp;pid=Google_w2a&amp;gad_source=1&amp;gclid=CjwKCAiAibeuBhAAEiwAiXBoJH_wjhqrUt0J0zw2Ze5QGy4HO3omvaAjmiqZ5Cn1eAITIdtJJXuylhoC5MAQAvD_BwE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odimac.falabella.com/sodimac-cl/product/110154249/kit-mueble-lavaplatos-100-cm-izquierdo-con-rebalse/110154257?exp=sodimac&amp;kid=shopp186so&amp;pid=Google_w2a&amp;gad_source=1&amp;gclid=CjwKCAiAibeuBhAAEiwAiXBoJEXP2gBa3jWHqEL1oyevxVE4_TrP72od6c5m-OkErAWKqTmI5hlqnhoCEYQQAvD_BwE" TargetMode="External"/><Relationship Id="rId1" Type="http://schemas.openxmlformats.org/officeDocument/2006/relationships/hyperlink" Target="https://sodimac.falabella.com/sodimac-cl/product/110521545/Comoda-3-cajones-blanco-60x36x80-cm/110521546" TargetMode="External"/><Relationship Id="rId6" Type="http://schemas.openxmlformats.org/officeDocument/2006/relationships/hyperlink" Target="https://portatilchile.com/notebooks/2223-hp-laptop-15-dy2091wm.html" TargetMode="External"/><Relationship Id="rId5" Type="http://schemas.openxmlformats.org/officeDocument/2006/relationships/hyperlink" Target="https://portatilchile.com/notebooks/2363-hp-probook-x360-notebook-y-tablet.html" TargetMode="External"/><Relationship Id="rId4" Type="http://schemas.openxmlformats.org/officeDocument/2006/relationships/hyperlink" Target="https://sodimac.falabella.com/sodimac-cl/product/110227178/Estante-60x180x30-cm-melamina/110227201?exp=sodimac&amp;kid=shopp186so&amp;pid=Google_w2a&amp;gad_source=1&amp;gclid=CjwKCAiAibeuBhAAEiwAiXBoJKlqsNXAe1j-WPGUCJU8_Mr3f8GhkD1HsiOplPui39wFi6GdrdhV7hoCqUUQAv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Z44"/>
  <sheetViews>
    <sheetView showGridLines="0" zoomScale="85" zoomScaleNormal="85" workbookViewId="0">
      <selection activeCell="L16" sqref="L16"/>
    </sheetView>
  </sheetViews>
  <sheetFormatPr baseColWidth="10" defaultColWidth="11.42578125" defaultRowHeight="12.75"/>
  <cols>
    <col min="1" max="1" width="40.5703125" style="1" customWidth="1"/>
    <col min="2" max="2" width="2.7109375" style="1" customWidth="1"/>
    <col min="3" max="3" width="5.42578125" style="1" customWidth="1"/>
    <col min="4" max="4" width="1.28515625" style="1" customWidth="1"/>
    <col min="5" max="5" width="57.28515625" style="41" bestFit="1" customWidth="1"/>
    <col min="6" max="6" width="1" style="1" customWidth="1"/>
    <col min="7" max="7" width="10.42578125" style="1" customWidth="1"/>
    <col min="8" max="8" width="8.5703125" style="1" customWidth="1"/>
    <col min="9" max="9" width="15" style="1" customWidth="1"/>
    <col min="10" max="10" width="17.28515625" style="1" customWidth="1"/>
    <col min="11" max="11" width="1.28515625" style="1" customWidth="1"/>
    <col min="12" max="12" width="7.28515625" style="1" customWidth="1"/>
    <col min="13" max="13" width="8.85546875" style="1" customWidth="1"/>
    <col min="14" max="15" width="12.5703125" style="1" bestFit="1" customWidth="1"/>
    <col min="16" max="16" width="5.140625" style="1" bestFit="1" customWidth="1"/>
    <col min="17" max="17" width="14" style="1" bestFit="1" customWidth="1"/>
    <col min="18" max="18" width="1.5703125" style="1" customWidth="1"/>
    <col min="19" max="19" width="5.7109375" style="1" customWidth="1"/>
    <col min="20" max="20" width="1.5703125" style="1" customWidth="1"/>
    <col min="21" max="21" width="1" style="1" customWidth="1"/>
    <col min="22" max="22" width="1.85546875" style="1" customWidth="1"/>
    <col min="23" max="23" width="2.28515625" style="1" customWidth="1"/>
    <col min="24" max="24" width="27.85546875" style="1" customWidth="1"/>
    <col min="25" max="26" width="12.5703125" style="1" bestFit="1" customWidth="1"/>
    <col min="27" max="27" width="4.5703125" style="1" bestFit="1" customWidth="1"/>
    <col min="28" max="28" width="15.85546875" style="1" bestFit="1" customWidth="1"/>
    <col min="29" max="29" width="1.5703125" style="1" customWidth="1"/>
    <col min="30" max="30" width="6.140625" style="1" bestFit="1" customWidth="1"/>
    <col min="31" max="31" width="1.5703125" style="1" customWidth="1"/>
    <col min="32" max="32" width="1" style="1" customWidth="1"/>
    <col min="33" max="33" width="1.85546875" style="1" customWidth="1"/>
    <col min="34" max="34" width="2.28515625" style="1" customWidth="1"/>
    <col min="35" max="35" width="2.85546875" style="1" customWidth="1"/>
    <col min="36" max="16384" width="11.42578125" style="1"/>
  </cols>
  <sheetData>
    <row r="2" spans="1:26" ht="15">
      <c r="C2" s="42"/>
      <c r="D2" s="42"/>
      <c r="E2" s="85" t="s">
        <v>40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6" ht="15">
      <c r="C3" s="79" t="s">
        <v>10</v>
      </c>
      <c r="D3" s="42"/>
      <c r="E3" s="78" t="s">
        <v>2</v>
      </c>
      <c r="F3" s="45"/>
      <c r="G3" s="210" t="s">
        <v>0</v>
      </c>
      <c r="H3" s="211"/>
      <c r="I3" s="211"/>
      <c r="J3" s="212"/>
      <c r="K3" s="46"/>
      <c r="L3" s="213" t="s">
        <v>1</v>
      </c>
      <c r="M3" s="213"/>
      <c r="N3" s="214"/>
      <c r="O3" s="214"/>
      <c r="P3" s="214"/>
      <c r="Q3" s="214"/>
      <c r="R3" s="47"/>
      <c r="S3" s="44"/>
      <c r="T3" s="44"/>
      <c r="U3" s="44"/>
      <c r="V3" s="44"/>
      <c r="W3" s="44"/>
      <c r="X3" s="43"/>
    </row>
    <row r="4" spans="1:26" ht="15">
      <c r="C4" s="86"/>
      <c r="D4" s="87"/>
      <c r="E4" s="88" t="s">
        <v>41</v>
      </c>
      <c r="F4" s="46"/>
      <c r="G4" s="89"/>
      <c r="H4" s="86"/>
      <c r="I4" s="86"/>
      <c r="J4" s="86"/>
      <c r="K4" s="46"/>
      <c r="L4" s="89"/>
      <c r="M4" s="89"/>
      <c r="N4" s="86"/>
      <c r="O4" s="86"/>
      <c r="P4" s="86"/>
      <c r="Q4" s="86"/>
      <c r="R4" s="47"/>
      <c r="S4" s="44"/>
      <c r="T4" s="44"/>
      <c r="U4" s="44"/>
      <c r="V4" s="44"/>
      <c r="W4" s="44"/>
      <c r="X4" s="43"/>
    </row>
    <row r="5" spans="1:26" ht="15">
      <c r="C5" s="86"/>
      <c r="D5" s="87"/>
      <c r="E5" s="85" t="s">
        <v>33</v>
      </c>
      <c r="F5" s="46"/>
      <c r="G5" s="89"/>
      <c r="H5" s="86"/>
      <c r="I5" s="86"/>
      <c r="J5" s="86"/>
      <c r="K5" s="46"/>
      <c r="L5" s="89"/>
      <c r="M5" s="89"/>
      <c r="N5" s="86"/>
      <c r="O5" s="86"/>
      <c r="P5" s="86"/>
      <c r="Q5" s="86"/>
      <c r="R5" s="47"/>
      <c r="S5" s="44"/>
      <c r="T5" s="44"/>
      <c r="U5" s="44"/>
      <c r="V5" s="44"/>
      <c r="W5" s="44"/>
      <c r="X5" s="43"/>
    </row>
    <row r="6" spans="1:26" ht="15">
      <c r="C6" s="49">
        <v>1</v>
      </c>
      <c r="D6" s="50"/>
      <c r="E6" s="90" t="s">
        <v>39</v>
      </c>
      <c r="F6" s="51"/>
      <c r="G6" s="52" t="s">
        <v>3</v>
      </c>
      <c r="H6" s="49" t="s">
        <v>4</v>
      </c>
      <c r="I6" s="53" t="s">
        <v>5</v>
      </c>
      <c r="J6" s="54" t="s">
        <v>6</v>
      </c>
      <c r="K6" s="48"/>
      <c r="L6" s="52" t="s">
        <v>3</v>
      </c>
      <c r="M6" s="49" t="s">
        <v>4</v>
      </c>
      <c r="N6" s="53" t="s">
        <v>5</v>
      </c>
      <c r="O6" s="54" t="s">
        <v>6</v>
      </c>
      <c r="P6" s="52" t="s">
        <v>7</v>
      </c>
      <c r="Q6" s="57" t="s">
        <v>8</v>
      </c>
      <c r="R6" s="55"/>
      <c r="S6" s="198" t="s">
        <v>9</v>
      </c>
      <c r="T6" s="198"/>
      <c r="U6" s="198"/>
      <c r="V6" s="198"/>
      <c r="W6" s="198"/>
      <c r="X6" s="56"/>
    </row>
    <row r="7" spans="1:26" ht="68.45" customHeight="1">
      <c r="A7" s="197" t="s">
        <v>101</v>
      </c>
      <c r="C7" s="146" t="s">
        <v>63</v>
      </c>
      <c r="D7" s="147"/>
      <c r="E7" s="148" t="s">
        <v>42</v>
      </c>
      <c r="F7" s="149"/>
      <c r="G7" s="185">
        <v>45</v>
      </c>
      <c r="H7" s="151" t="s">
        <v>49</v>
      </c>
      <c r="I7" s="152">
        <v>5000</v>
      </c>
      <c r="J7" s="152">
        <f t="shared" ref="J7:J29" si="0">+G7*I7</f>
        <v>225000</v>
      </c>
      <c r="K7" s="153"/>
      <c r="L7" s="154">
        <v>45</v>
      </c>
      <c r="M7" s="155" t="s">
        <v>49</v>
      </c>
      <c r="N7" s="156">
        <v>5000</v>
      </c>
      <c r="O7" s="156">
        <f t="shared" ref="O7:O29" si="1">+L7*N7</f>
        <v>225000</v>
      </c>
      <c r="P7" s="157">
        <v>0</v>
      </c>
      <c r="Q7" s="156">
        <f t="shared" ref="Q7:Q29" si="2">+(-O7*P7)+O7</f>
        <v>225000</v>
      </c>
      <c r="R7" s="158"/>
      <c r="S7" s="201" t="s">
        <v>107</v>
      </c>
      <c r="T7" s="202"/>
      <c r="U7" s="202"/>
      <c r="V7" s="202"/>
      <c r="W7" s="202"/>
      <c r="X7" s="203"/>
    </row>
    <row r="8" spans="1:26" ht="18.75" customHeight="1">
      <c r="C8" s="91" t="s">
        <v>65</v>
      </c>
      <c r="D8" s="42"/>
      <c r="E8" s="117" t="s">
        <v>102</v>
      </c>
      <c r="F8" s="58"/>
      <c r="G8" s="60">
        <v>45</v>
      </c>
      <c r="H8" s="61" t="s">
        <v>49</v>
      </c>
      <c r="I8" s="62">
        <v>13000</v>
      </c>
      <c r="J8" s="62">
        <f t="shared" si="0"/>
        <v>585000</v>
      </c>
      <c r="K8" s="59"/>
      <c r="L8" s="133">
        <v>45</v>
      </c>
      <c r="M8" s="134" t="s">
        <v>49</v>
      </c>
      <c r="N8" s="135">
        <v>10000</v>
      </c>
      <c r="O8" s="135">
        <f t="shared" si="1"/>
        <v>450000</v>
      </c>
      <c r="P8" s="63">
        <v>0</v>
      </c>
      <c r="Q8" s="135">
        <f t="shared" si="2"/>
        <v>450000</v>
      </c>
      <c r="R8" s="136"/>
      <c r="S8" s="204" t="s">
        <v>91</v>
      </c>
      <c r="T8" s="205"/>
      <c r="U8" s="205"/>
      <c r="V8" s="205"/>
      <c r="W8" s="205"/>
      <c r="X8" s="206"/>
    </row>
    <row r="9" spans="1:26" ht="18.75" customHeight="1">
      <c r="C9" s="91"/>
      <c r="D9" s="42"/>
      <c r="E9" s="117" t="s">
        <v>113</v>
      </c>
      <c r="F9" s="58"/>
      <c r="G9" s="60">
        <v>45</v>
      </c>
      <c r="H9" s="61"/>
      <c r="I9" s="62"/>
      <c r="J9" s="62"/>
      <c r="K9" s="59"/>
      <c r="L9" s="133">
        <v>45</v>
      </c>
      <c r="M9" s="134"/>
      <c r="N9" s="135">
        <v>10014</v>
      </c>
      <c r="O9" s="135">
        <f t="shared" si="1"/>
        <v>450630</v>
      </c>
      <c r="P9" s="63"/>
      <c r="Q9" s="135">
        <f t="shared" si="2"/>
        <v>450630</v>
      </c>
      <c r="R9" s="136"/>
      <c r="S9" s="223" t="s">
        <v>106</v>
      </c>
      <c r="T9" s="202"/>
      <c r="U9" s="202"/>
      <c r="V9" s="202"/>
      <c r="W9" s="202"/>
      <c r="X9" s="203"/>
    </row>
    <row r="10" spans="1:26" s="186" customFormat="1" ht="15" customHeight="1">
      <c r="A10" s="186" t="s">
        <v>103</v>
      </c>
      <c r="C10" s="146"/>
      <c r="D10" s="147"/>
      <c r="E10" s="162" t="s">
        <v>44</v>
      </c>
      <c r="F10" s="149"/>
      <c r="G10" s="150">
        <v>15</v>
      </c>
      <c r="H10" s="151" t="s">
        <v>49</v>
      </c>
      <c r="I10" s="152">
        <v>7000</v>
      </c>
      <c r="J10" s="152">
        <f t="shared" si="0"/>
        <v>105000</v>
      </c>
      <c r="K10" s="153"/>
      <c r="L10" s="154">
        <v>15</v>
      </c>
      <c r="M10" s="155" t="s">
        <v>49</v>
      </c>
      <c r="N10" s="156">
        <v>5000</v>
      </c>
      <c r="O10" s="156">
        <f t="shared" si="1"/>
        <v>75000</v>
      </c>
      <c r="P10" s="157">
        <v>0</v>
      </c>
      <c r="Q10" s="156">
        <f t="shared" si="2"/>
        <v>75000</v>
      </c>
      <c r="R10" s="163"/>
      <c r="S10" s="201" t="s">
        <v>91</v>
      </c>
      <c r="T10" s="202"/>
      <c r="U10" s="202"/>
      <c r="V10" s="202"/>
      <c r="W10" s="202"/>
      <c r="X10" s="203"/>
      <c r="Z10" s="186" t="str">
        <f>LOWER(E10)</f>
        <v>retiro de terciado de muralla</v>
      </c>
    </row>
    <row r="11" spans="1:26" s="186" customFormat="1" ht="15" customHeight="1">
      <c r="A11" s="186" t="s">
        <v>103</v>
      </c>
      <c r="C11" s="146"/>
      <c r="D11" s="147"/>
      <c r="E11" s="162" t="s">
        <v>108</v>
      </c>
      <c r="F11" s="149"/>
      <c r="G11" s="150"/>
      <c r="H11" s="151"/>
      <c r="I11" s="152"/>
      <c r="J11" s="152"/>
      <c r="K11" s="153"/>
      <c r="L11" s="154"/>
      <c r="M11" s="155"/>
      <c r="N11" s="156"/>
      <c r="O11" s="156"/>
      <c r="P11" s="157"/>
      <c r="Q11" s="156"/>
      <c r="R11" s="163"/>
      <c r="S11" s="159"/>
      <c r="T11" s="160"/>
      <c r="U11" s="160"/>
      <c r="V11" s="160"/>
      <c r="W11" s="160"/>
      <c r="X11" s="161"/>
    </row>
    <row r="12" spans="1:26" s="186" customFormat="1" ht="15" customHeight="1">
      <c r="A12" s="186" t="s">
        <v>103</v>
      </c>
      <c r="C12" s="146"/>
      <c r="D12" s="147"/>
      <c r="E12" s="162" t="s">
        <v>45</v>
      </c>
      <c r="F12" s="149"/>
      <c r="G12" s="150">
        <v>15</v>
      </c>
      <c r="H12" s="151" t="s">
        <v>49</v>
      </c>
      <c r="I12" s="152">
        <v>7000</v>
      </c>
      <c r="J12" s="152">
        <f t="shared" si="0"/>
        <v>105000</v>
      </c>
      <c r="K12" s="153"/>
      <c r="L12" s="150">
        <v>15</v>
      </c>
      <c r="M12" s="151" t="s">
        <v>49</v>
      </c>
      <c r="N12" s="152">
        <v>7000</v>
      </c>
      <c r="O12" s="152">
        <f t="shared" si="1"/>
        <v>105000</v>
      </c>
      <c r="P12" s="157">
        <v>0</v>
      </c>
      <c r="Q12" s="152">
        <f t="shared" si="2"/>
        <v>105000</v>
      </c>
      <c r="R12" s="158"/>
      <c r="S12" s="201" t="s">
        <v>91</v>
      </c>
      <c r="T12" s="202"/>
      <c r="U12" s="202"/>
      <c r="V12" s="202"/>
      <c r="W12" s="202"/>
      <c r="X12" s="203"/>
    </row>
    <row r="13" spans="1:26" s="186" customFormat="1" ht="15" customHeight="1">
      <c r="A13" s="186" t="s">
        <v>103</v>
      </c>
      <c r="C13" s="146"/>
      <c r="D13" s="147"/>
      <c r="E13" s="162" t="s">
        <v>46</v>
      </c>
      <c r="F13" s="149"/>
      <c r="G13" s="150">
        <v>10</v>
      </c>
      <c r="H13" s="151" t="s">
        <v>49</v>
      </c>
      <c r="I13" s="152">
        <v>3000</v>
      </c>
      <c r="J13" s="152">
        <f t="shared" si="0"/>
        <v>30000</v>
      </c>
      <c r="K13" s="153"/>
      <c r="L13" s="150">
        <v>10</v>
      </c>
      <c r="M13" s="151" t="s">
        <v>49</v>
      </c>
      <c r="N13" s="152">
        <v>3000</v>
      </c>
      <c r="O13" s="152">
        <f t="shared" si="1"/>
        <v>30000</v>
      </c>
      <c r="P13" s="157">
        <v>0</v>
      </c>
      <c r="Q13" s="152">
        <f t="shared" si="2"/>
        <v>30000</v>
      </c>
      <c r="R13" s="158"/>
      <c r="S13" s="201" t="s">
        <v>91</v>
      </c>
      <c r="T13" s="202"/>
      <c r="U13" s="202"/>
      <c r="V13" s="202"/>
      <c r="W13" s="202"/>
      <c r="X13" s="203"/>
    </row>
    <row r="14" spans="1:26" s="186" customFormat="1" ht="15" customHeight="1">
      <c r="A14" s="186" t="s">
        <v>103</v>
      </c>
      <c r="C14" s="146"/>
      <c r="D14" s="147"/>
      <c r="E14" s="162" t="s">
        <v>109</v>
      </c>
      <c r="F14" s="149"/>
      <c r="G14" s="150"/>
      <c r="H14" s="151"/>
      <c r="I14" s="152"/>
      <c r="J14" s="152"/>
      <c r="K14" s="153"/>
      <c r="L14" s="150"/>
      <c r="M14" s="151"/>
      <c r="N14" s="152"/>
      <c r="O14" s="152"/>
      <c r="P14" s="157"/>
      <c r="Q14" s="152"/>
      <c r="R14" s="158"/>
      <c r="S14" s="159"/>
      <c r="T14" s="160"/>
      <c r="U14" s="160"/>
      <c r="V14" s="160"/>
      <c r="W14" s="160"/>
      <c r="X14" s="161"/>
    </row>
    <row r="15" spans="1:26" s="186" customFormat="1" ht="15" customHeight="1">
      <c r="A15" s="186" t="s">
        <v>104</v>
      </c>
      <c r="C15" s="146"/>
      <c r="D15" s="147"/>
      <c r="E15" s="162" t="s">
        <v>47</v>
      </c>
      <c r="F15" s="149"/>
      <c r="G15" s="150">
        <v>10</v>
      </c>
      <c r="H15" s="151" t="s">
        <v>49</v>
      </c>
      <c r="I15" s="152">
        <v>7000</v>
      </c>
      <c r="J15" s="152">
        <f t="shared" si="0"/>
        <v>70000</v>
      </c>
      <c r="K15" s="153"/>
      <c r="L15" s="154">
        <v>10</v>
      </c>
      <c r="M15" s="155" t="s">
        <v>49</v>
      </c>
      <c r="N15" s="156">
        <v>5000</v>
      </c>
      <c r="O15" s="156">
        <f t="shared" si="1"/>
        <v>50000</v>
      </c>
      <c r="P15" s="157">
        <v>0</v>
      </c>
      <c r="Q15" s="156">
        <f t="shared" si="2"/>
        <v>50000</v>
      </c>
      <c r="R15" s="163"/>
      <c r="S15" s="201" t="s">
        <v>91</v>
      </c>
      <c r="T15" s="202"/>
      <c r="U15" s="202"/>
      <c r="V15" s="202"/>
      <c r="W15" s="202"/>
      <c r="X15" s="203"/>
    </row>
    <row r="16" spans="1:26" s="196" customFormat="1" ht="42.75" customHeight="1">
      <c r="A16" s="196" t="s">
        <v>105</v>
      </c>
      <c r="C16" s="187" t="s">
        <v>66</v>
      </c>
      <c r="D16" s="188"/>
      <c r="E16" s="189" t="s">
        <v>48</v>
      </c>
      <c r="F16" s="190"/>
      <c r="G16" s="185">
        <v>25</v>
      </c>
      <c r="H16" s="191" t="s">
        <v>49</v>
      </c>
      <c r="I16" s="192">
        <v>18000</v>
      </c>
      <c r="J16" s="192">
        <f t="shared" si="0"/>
        <v>450000</v>
      </c>
      <c r="K16" s="193"/>
      <c r="L16" s="185">
        <v>0</v>
      </c>
      <c r="M16" s="191" t="s">
        <v>49</v>
      </c>
      <c r="N16" s="192">
        <v>18000</v>
      </c>
      <c r="O16" s="192">
        <f t="shared" si="1"/>
        <v>0</v>
      </c>
      <c r="P16" s="194">
        <v>0</v>
      </c>
      <c r="Q16" s="192">
        <f t="shared" si="2"/>
        <v>0</v>
      </c>
      <c r="R16" s="195"/>
      <c r="S16" s="207" t="s">
        <v>91</v>
      </c>
      <c r="T16" s="208"/>
      <c r="U16" s="208"/>
      <c r="V16" s="208"/>
      <c r="W16" s="208"/>
      <c r="X16" s="209"/>
    </row>
    <row r="17" spans="1:24" ht="15">
      <c r="C17" s="49">
        <v>2</v>
      </c>
      <c r="D17" s="50"/>
      <c r="E17" s="90" t="s">
        <v>50</v>
      </c>
      <c r="F17" s="51"/>
      <c r="G17" s="52" t="s">
        <v>3</v>
      </c>
      <c r="H17" s="49" t="s">
        <v>4</v>
      </c>
      <c r="I17" s="53" t="s">
        <v>5</v>
      </c>
      <c r="J17" s="54" t="s">
        <v>6</v>
      </c>
      <c r="K17" s="48"/>
      <c r="L17" s="52" t="s">
        <v>3</v>
      </c>
      <c r="M17" s="49" t="s">
        <v>4</v>
      </c>
      <c r="N17" s="53" t="s">
        <v>5</v>
      </c>
      <c r="O17" s="54" t="s">
        <v>6</v>
      </c>
      <c r="P17" s="52" t="s">
        <v>7</v>
      </c>
      <c r="Q17" s="57" t="s">
        <v>8</v>
      </c>
      <c r="R17" s="55"/>
      <c r="S17" s="198" t="s">
        <v>9</v>
      </c>
      <c r="T17" s="198"/>
      <c r="U17" s="198"/>
      <c r="V17" s="198"/>
      <c r="W17" s="198"/>
      <c r="X17" s="56"/>
    </row>
    <row r="18" spans="1:24" ht="15" customHeight="1">
      <c r="A18" s="1" t="s">
        <v>112</v>
      </c>
      <c r="C18" s="91" t="s">
        <v>67</v>
      </c>
      <c r="D18" s="42"/>
      <c r="E18" s="117" t="s">
        <v>51</v>
      </c>
      <c r="F18" s="58"/>
      <c r="G18" s="60">
        <v>1</v>
      </c>
      <c r="H18" s="61" t="s">
        <v>4</v>
      </c>
      <c r="I18" s="62">
        <v>5790</v>
      </c>
      <c r="J18" s="62">
        <f t="shared" si="0"/>
        <v>5790</v>
      </c>
      <c r="K18" s="59"/>
      <c r="L18" s="133">
        <v>0</v>
      </c>
      <c r="M18" s="134" t="s">
        <v>4</v>
      </c>
      <c r="N18" s="135">
        <v>5790</v>
      </c>
      <c r="O18" s="135">
        <f t="shared" si="1"/>
        <v>0</v>
      </c>
      <c r="P18" s="63">
        <v>0</v>
      </c>
      <c r="Q18" s="135">
        <f t="shared" si="2"/>
        <v>0</v>
      </c>
      <c r="R18" s="136"/>
      <c r="S18" s="204" t="s">
        <v>91</v>
      </c>
      <c r="T18" s="205"/>
      <c r="U18" s="205"/>
      <c r="V18" s="205"/>
      <c r="W18" s="205"/>
      <c r="X18" s="206"/>
    </row>
    <row r="19" spans="1:24" ht="15" customHeight="1">
      <c r="A19" s="1" t="s">
        <v>112</v>
      </c>
      <c r="C19" s="91" t="s">
        <v>68</v>
      </c>
      <c r="D19" s="42"/>
      <c r="E19" s="117" t="s">
        <v>52</v>
      </c>
      <c r="F19" s="58"/>
      <c r="G19" s="60">
        <v>3</v>
      </c>
      <c r="H19" s="61" t="s">
        <v>4</v>
      </c>
      <c r="I19" s="62">
        <v>3590</v>
      </c>
      <c r="J19" s="62">
        <f t="shared" si="0"/>
        <v>10770</v>
      </c>
      <c r="K19" s="59"/>
      <c r="L19" s="133">
        <v>0</v>
      </c>
      <c r="M19" s="134" t="s">
        <v>4</v>
      </c>
      <c r="N19" s="135">
        <v>3590</v>
      </c>
      <c r="O19" s="135">
        <f t="shared" si="1"/>
        <v>0</v>
      </c>
      <c r="P19" s="63">
        <v>0</v>
      </c>
      <c r="Q19" s="135">
        <f t="shared" si="2"/>
        <v>0</v>
      </c>
      <c r="R19" s="136"/>
      <c r="S19" s="204" t="s">
        <v>91</v>
      </c>
      <c r="T19" s="205"/>
      <c r="U19" s="205"/>
      <c r="V19" s="205"/>
      <c r="W19" s="205"/>
      <c r="X19" s="206"/>
    </row>
    <row r="20" spans="1:24" ht="15">
      <c r="A20" s="1" t="s">
        <v>110</v>
      </c>
      <c r="C20" s="146" t="s">
        <v>69</v>
      </c>
      <c r="D20" s="147"/>
      <c r="E20" s="162" t="s">
        <v>53</v>
      </c>
      <c r="F20" s="149"/>
      <c r="G20" s="150">
        <v>47</v>
      </c>
      <c r="H20" s="151" t="s">
        <v>4</v>
      </c>
      <c r="I20" s="152">
        <v>19587</v>
      </c>
      <c r="J20" s="152">
        <f t="shared" si="0"/>
        <v>920589</v>
      </c>
      <c r="K20" s="153"/>
      <c r="L20" s="154">
        <v>28</v>
      </c>
      <c r="M20" s="155" t="s">
        <v>4</v>
      </c>
      <c r="N20" s="156">
        <v>19587</v>
      </c>
      <c r="O20" s="156">
        <f t="shared" si="1"/>
        <v>548436</v>
      </c>
      <c r="P20" s="157">
        <v>0</v>
      </c>
      <c r="Q20" s="156">
        <f t="shared" si="2"/>
        <v>548436</v>
      </c>
      <c r="R20" s="163"/>
    </row>
    <row r="21" spans="1:24" ht="15" customHeight="1">
      <c r="A21" s="1" t="s">
        <v>111</v>
      </c>
      <c r="C21" s="91" t="s">
        <v>70</v>
      </c>
      <c r="D21" s="42"/>
      <c r="E21" s="117" t="s">
        <v>54</v>
      </c>
      <c r="F21" s="58"/>
      <c r="G21" s="60">
        <v>8</v>
      </c>
      <c r="H21" s="61" t="s">
        <v>4</v>
      </c>
      <c r="I21" s="62">
        <v>5280</v>
      </c>
      <c r="J21" s="62">
        <f t="shared" si="0"/>
        <v>42240</v>
      </c>
      <c r="K21" s="59"/>
      <c r="L21" s="133">
        <v>0</v>
      </c>
      <c r="M21" s="134" t="s">
        <v>4</v>
      </c>
      <c r="N21" s="135">
        <v>5280</v>
      </c>
      <c r="O21" s="135">
        <f t="shared" si="1"/>
        <v>0</v>
      </c>
      <c r="P21" s="63">
        <v>0</v>
      </c>
      <c r="Q21" s="135">
        <f t="shared" si="2"/>
        <v>0</v>
      </c>
      <c r="R21" s="136"/>
      <c r="S21" s="204" t="s">
        <v>91</v>
      </c>
      <c r="T21" s="205"/>
      <c r="U21" s="205"/>
      <c r="V21" s="205"/>
      <c r="W21" s="205"/>
      <c r="X21" s="206"/>
    </row>
    <row r="22" spans="1:24" ht="15" customHeight="1">
      <c r="A22" s="1" t="s">
        <v>111</v>
      </c>
      <c r="C22" s="91" t="s">
        <v>71</v>
      </c>
      <c r="D22" s="42"/>
      <c r="E22" s="117" t="s">
        <v>55</v>
      </c>
      <c r="F22" s="58"/>
      <c r="G22" s="60">
        <v>4</v>
      </c>
      <c r="H22" s="61" t="s">
        <v>4</v>
      </c>
      <c r="I22" s="62">
        <v>2540</v>
      </c>
      <c r="J22" s="62">
        <f t="shared" si="0"/>
        <v>10160</v>
      </c>
      <c r="K22" s="59"/>
      <c r="L22" s="133">
        <v>0</v>
      </c>
      <c r="M22" s="134" t="s">
        <v>4</v>
      </c>
      <c r="N22" s="135">
        <v>2540</v>
      </c>
      <c r="O22" s="135">
        <f t="shared" si="1"/>
        <v>0</v>
      </c>
      <c r="P22" s="63">
        <v>0</v>
      </c>
      <c r="Q22" s="135">
        <f t="shared" si="2"/>
        <v>0</v>
      </c>
      <c r="R22" s="136"/>
      <c r="S22" s="204" t="s">
        <v>91</v>
      </c>
      <c r="T22" s="205"/>
      <c r="U22" s="205"/>
      <c r="V22" s="205"/>
      <c r="W22" s="205"/>
      <c r="X22" s="206"/>
    </row>
    <row r="23" spans="1:24" ht="15" customHeight="1">
      <c r="A23" s="1" t="s">
        <v>111</v>
      </c>
      <c r="C23" s="91" t="s">
        <v>72</v>
      </c>
      <c r="D23" s="42"/>
      <c r="E23" s="117" t="s">
        <v>56</v>
      </c>
      <c r="F23" s="58"/>
      <c r="G23" s="60">
        <v>5</v>
      </c>
      <c r="H23" s="61" t="s">
        <v>4</v>
      </c>
      <c r="I23" s="62">
        <v>3190</v>
      </c>
      <c r="J23" s="62">
        <f t="shared" si="0"/>
        <v>15950</v>
      </c>
      <c r="K23" s="59"/>
      <c r="L23" s="133">
        <v>0</v>
      </c>
      <c r="M23" s="134" t="s">
        <v>4</v>
      </c>
      <c r="N23" s="135">
        <v>3190</v>
      </c>
      <c r="O23" s="135">
        <f t="shared" si="1"/>
        <v>0</v>
      </c>
      <c r="P23" s="63">
        <v>0</v>
      </c>
      <c r="Q23" s="135">
        <f t="shared" si="2"/>
        <v>0</v>
      </c>
      <c r="R23" s="136"/>
      <c r="S23" s="204" t="s">
        <v>91</v>
      </c>
      <c r="T23" s="205"/>
      <c r="U23" s="205"/>
      <c r="V23" s="205"/>
      <c r="W23" s="205"/>
      <c r="X23" s="206"/>
    </row>
    <row r="24" spans="1:24" ht="15" customHeight="1">
      <c r="A24" s="1" t="s">
        <v>111</v>
      </c>
      <c r="C24" s="91" t="s">
        <v>73</v>
      </c>
      <c r="D24" s="42"/>
      <c r="E24" s="117" t="s">
        <v>57</v>
      </c>
      <c r="F24" s="58"/>
      <c r="G24" s="60">
        <v>5</v>
      </c>
      <c r="H24" s="61" t="s">
        <v>4</v>
      </c>
      <c r="I24" s="62">
        <v>3390</v>
      </c>
      <c r="J24" s="62">
        <f t="shared" si="0"/>
        <v>16950</v>
      </c>
      <c r="K24" s="59"/>
      <c r="L24" s="133">
        <v>0</v>
      </c>
      <c r="M24" s="134" t="s">
        <v>4</v>
      </c>
      <c r="N24" s="135">
        <v>3390</v>
      </c>
      <c r="O24" s="135">
        <f t="shared" si="1"/>
        <v>0</v>
      </c>
      <c r="P24" s="63">
        <v>0</v>
      </c>
      <c r="Q24" s="135">
        <f t="shared" si="2"/>
        <v>0</v>
      </c>
      <c r="R24" s="136"/>
      <c r="S24" s="204" t="s">
        <v>91</v>
      </c>
      <c r="T24" s="205"/>
      <c r="U24" s="205"/>
      <c r="V24" s="205"/>
      <c r="W24" s="205"/>
      <c r="X24" s="206"/>
    </row>
    <row r="25" spans="1:24" ht="15" customHeight="1">
      <c r="A25" s="1" t="s">
        <v>110</v>
      </c>
      <c r="C25" s="146" t="s">
        <v>74</v>
      </c>
      <c r="D25" s="147"/>
      <c r="E25" s="162" t="s">
        <v>58</v>
      </c>
      <c r="F25" s="149"/>
      <c r="G25" s="150">
        <v>28</v>
      </c>
      <c r="H25" s="151" t="s">
        <v>4</v>
      </c>
      <c r="I25" s="152">
        <v>2721</v>
      </c>
      <c r="J25" s="152">
        <f t="shared" si="0"/>
        <v>76188</v>
      </c>
      <c r="K25" s="153"/>
      <c r="L25" s="154">
        <v>16</v>
      </c>
      <c r="M25" s="155" t="s">
        <v>4</v>
      </c>
      <c r="N25" s="156">
        <v>2721</v>
      </c>
      <c r="O25" s="156">
        <f t="shared" si="1"/>
        <v>43536</v>
      </c>
      <c r="P25" s="157">
        <v>0</v>
      </c>
      <c r="Q25" s="156">
        <f t="shared" si="2"/>
        <v>43536</v>
      </c>
      <c r="R25" s="163"/>
      <c r="S25" s="201" t="s">
        <v>92</v>
      </c>
      <c r="T25" s="202"/>
      <c r="U25" s="202"/>
      <c r="V25" s="202"/>
      <c r="W25" s="202"/>
      <c r="X25" s="203"/>
    </row>
    <row r="26" spans="1:24" ht="15" customHeight="1">
      <c r="A26" s="1" t="s">
        <v>105</v>
      </c>
      <c r="C26" s="91" t="s">
        <v>75</v>
      </c>
      <c r="D26" s="42"/>
      <c r="E26" s="117" t="s">
        <v>59</v>
      </c>
      <c r="F26" s="58"/>
      <c r="G26" s="60">
        <v>2</v>
      </c>
      <c r="H26" s="61" t="s">
        <v>4</v>
      </c>
      <c r="I26" s="62">
        <v>125990</v>
      </c>
      <c r="J26" s="62">
        <f t="shared" si="0"/>
        <v>251980</v>
      </c>
      <c r="K26" s="59"/>
      <c r="L26" s="133">
        <v>0</v>
      </c>
      <c r="M26" s="134" t="s">
        <v>4</v>
      </c>
      <c r="N26" s="135">
        <v>125990</v>
      </c>
      <c r="O26" s="135">
        <f t="shared" si="1"/>
        <v>0</v>
      </c>
      <c r="P26" s="63">
        <v>0</v>
      </c>
      <c r="Q26" s="135">
        <f t="shared" si="2"/>
        <v>0</v>
      </c>
      <c r="R26" s="136"/>
      <c r="S26" s="204" t="s">
        <v>91</v>
      </c>
      <c r="T26" s="205"/>
      <c r="U26" s="205"/>
      <c r="V26" s="205"/>
      <c r="W26" s="205"/>
      <c r="X26" s="206"/>
    </row>
    <row r="27" spans="1:24" ht="15" customHeight="1">
      <c r="A27" s="1" t="s">
        <v>105</v>
      </c>
      <c r="C27" s="146" t="s">
        <v>76</v>
      </c>
      <c r="D27" s="147"/>
      <c r="E27" s="162" t="s">
        <v>60</v>
      </c>
      <c r="F27" s="149"/>
      <c r="G27" s="150">
        <v>2</v>
      </c>
      <c r="H27" s="151" t="s">
        <v>4</v>
      </c>
      <c r="I27" s="152">
        <v>7190</v>
      </c>
      <c r="J27" s="152">
        <f t="shared" si="0"/>
        <v>14380</v>
      </c>
      <c r="K27" s="153"/>
      <c r="L27" s="154">
        <v>2</v>
      </c>
      <c r="M27" s="155" t="s">
        <v>4</v>
      </c>
      <c r="N27" s="156">
        <v>7190</v>
      </c>
      <c r="O27" s="156">
        <f t="shared" si="1"/>
        <v>14380</v>
      </c>
      <c r="P27" s="157">
        <v>0</v>
      </c>
      <c r="Q27" s="156">
        <f t="shared" si="2"/>
        <v>14380</v>
      </c>
      <c r="R27" s="163"/>
      <c r="S27" s="201" t="s">
        <v>92</v>
      </c>
      <c r="T27" s="202"/>
      <c r="U27" s="202"/>
      <c r="V27" s="202"/>
      <c r="W27" s="202"/>
      <c r="X27" s="203"/>
    </row>
    <row r="28" spans="1:24" ht="15" customHeight="1">
      <c r="A28" s="1" t="s">
        <v>111</v>
      </c>
      <c r="C28" s="91" t="s">
        <v>77</v>
      </c>
      <c r="D28" s="42"/>
      <c r="E28" s="117" t="s">
        <v>61</v>
      </c>
      <c r="F28" s="58"/>
      <c r="G28" s="60">
        <v>2</v>
      </c>
      <c r="H28" s="61" t="s">
        <v>4</v>
      </c>
      <c r="I28" s="62">
        <v>39990</v>
      </c>
      <c r="J28" s="62">
        <f t="shared" si="0"/>
        <v>79980</v>
      </c>
      <c r="K28" s="59"/>
      <c r="L28" s="133">
        <v>0</v>
      </c>
      <c r="M28" s="134" t="s">
        <v>4</v>
      </c>
      <c r="N28" s="135">
        <v>39990</v>
      </c>
      <c r="O28" s="135">
        <f t="shared" si="1"/>
        <v>0</v>
      </c>
      <c r="P28" s="63">
        <v>0</v>
      </c>
      <c r="Q28" s="135">
        <f t="shared" si="2"/>
        <v>0</v>
      </c>
      <c r="R28" s="136"/>
      <c r="S28" s="204" t="s">
        <v>91</v>
      </c>
      <c r="T28" s="205"/>
      <c r="U28" s="205"/>
      <c r="V28" s="205"/>
      <c r="W28" s="205"/>
      <c r="X28" s="206"/>
    </row>
    <row r="29" spans="1:24" ht="15" customHeight="1">
      <c r="A29" s="1" t="s">
        <v>111</v>
      </c>
      <c r="C29" s="91" t="s">
        <v>78</v>
      </c>
      <c r="D29" s="42"/>
      <c r="E29" s="117" t="s">
        <v>62</v>
      </c>
      <c r="F29" s="58"/>
      <c r="G29" s="60">
        <v>15</v>
      </c>
      <c r="H29" s="61" t="s">
        <v>4</v>
      </c>
      <c r="I29" s="62">
        <v>18190</v>
      </c>
      <c r="J29" s="62">
        <f t="shared" si="0"/>
        <v>272850</v>
      </c>
      <c r="K29" s="59"/>
      <c r="L29" s="133">
        <v>0</v>
      </c>
      <c r="M29" s="134" t="s">
        <v>4</v>
      </c>
      <c r="N29" s="135">
        <v>18190</v>
      </c>
      <c r="O29" s="135">
        <f t="shared" si="1"/>
        <v>0</v>
      </c>
      <c r="P29" s="63">
        <v>0</v>
      </c>
      <c r="Q29" s="135">
        <f t="shared" si="2"/>
        <v>0</v>
      </c>
      <c r="R29" s="136"/>
      <c r="S29" s="204" t="s">
        <v>91</v>
      </c>
      <c r="T29" s="205"/>
      <c r="U29" s="205"/>
      <c r="V29" s="205"/>
      <c r="W29" s="205"/>
      <c r="X29" s="206"/>
    </row>
    <row r="30" spans="1:24" ht="15">
      <c r="C30" s="49">
        <v>2</v>
      </c>
      <c r="D30" s="50"/>
      <c r="E30" s="90" t="s">
        <v>90</v>
      </c>
      <c r="F30" s="51"/>
      <c r="G30" s="52" t="s">
        <v>3</v>
      </c>
      <c r="H30" s="49" t="s">
        <v>4</v>
      </c>
      <c r="I30" s="53" t="s">
        <v>5</v>
      </c>
      <c r="J30" s="54" t="s">
        <v>6</v>
      </c>
      <c r="K30" s="48"/>
      <c r="L30" s="52" t="s">
        <v>3</v>
      </c>
      <c r="M30" s="49" t="s">
        <v>4</v>
      </c>
      <c r="N30" s="53" t="s">
        <v>5</v>
      </c>
      <c r="O30" s="54" t="s">
        <v>6</v>
      </c>
      <c r="P30" s="52" t="s">
        <v>7</v>
      </c>
      <c r="Q30" s="57" t="s">
        <v>8</v>
      </c>
      <c r="R30" s="55"/>
      <c r="S30" s="198" t="s">
        <v>9</v>
      </c>
      <c r="T30" s="198"/>
      <c r="U30" s="198"/>
      <c r="V30" s="198"/>
      <c r="W30" s="198"/>
      <c r="X30" s="56"/>
    </row>
    <row r="31" spans="1:24" ht="15" customHeight="1">
      <c r="C31" s="91" t="s">
        <v>64</v>
      </c>
      <c r="D31" s="42"/>
      <c r="E31" s="124" t="s">
        <v>43</v>
      </c>
      <c r="F31" s="58"/>
      <c r="G31" s="60">
        <v>1</v>
      </c>
      <c r="H31" s="61" t="s">
        <v>87</v>
      </c>
      <c r="I31" s="62">
        <v>200000</v>
      </c>
      <c r="J31" s="62">
        <f t="shared" ref="J31" si="3">+G31*I31</f>
        <v>200000</v>
      </c>
      <c r="K31" s="59"/>
      <c r="L31" s="133">
        <v>1</v>
      </c>
      <c r="M31" s="134" t="s">
        <v>87</v>
      </c>
      <c r="N31" s="135">
        <v>80000</v>
      </c>
      <c r="O31" s="135">
        <f t="shared" ref="O31" si="4">+L31*N31</f>
        <v>80000</v>
      </c>
      <c r="P31" s="63">
        <v>0</v>
      </c>
      <c r="Q31" s="135">
        <f t="shared" ref="Q31" si="5">+(-O31*P31)+O31</f>
        <v>80000</v>
      </c>
      <c r="R31" s="136"/>
      <c r="S31" s="204" t="s">
        <v>93</v>
      </c>
      <c r="T31" s="205"/>
      <c r="U31" s="205"/>
      <c r="V31" s="205"/>
      <c r="W31" s="205"/>
      <c r="X31" s="206"/>
    </row>
    <row r="32" spans="1:24" ht="15">
      <c r="C32" s="49"/>
      <c r="D32" s="50"/>
      <c r="E32" s="90"/>
      <c r="F32" s="51"/>
      <c r="G32" s="52"/>
      <c r="H32" s="49"/>
      <c r="I32" s="53"/>
      <c r="J32" s="54"/>
      <c r="K32" s="48"/>
      <c r="L32" s="52"/>
      <c r="M32" s="49"/>
      <c r="N32" s="53"/>
      <c r="O32" s="54"/>
      <c r="P32" s="52"/>
      <c r="Q32" s="57"/>
      <c r="R32" s="55"/>
      <c r="S32" s="49"/>
      <c r="T32" s="49"/>
      <c r="U32" s="49"/>
      <c r="V32" s="49"/>
      <c r="W32" s="49"/>
      <c r="X32" s="56"/>
    </row>
    <row r="33" spans="3:24" ht="15">
      <c r="C33" s="49"/>
      <c r="D33" s="50"/>
      <c r="E33" s="90"/>
      <c r="F33" s="51"/>
      <c r="G33" s="52"/>
      <c r="H33" s="49"/>
      <c r="I33" s="53"/>
      <c r="J33" s="54"/>
      <c r="K33" s="48"/>
      <c r="L33" s="52"/>
      <c r="M33" s="49"/>
      <c r="N33" s="53"/>
      <c r="O33" s="54"/>
      <c r="P33" s="52"/>
      <c r="Q33" s="57"/>
      <c r="R33" s="55"/>
      <c r="S33" s="49"/>
      <c r="T33" s="49"/>
      <c r="U33" s="49"/>
      <c r="V33" s="49"/>
      <c r="W33" s="49"/>
      <c r="X33" s="56"/>
    </row>
    <row r="34" spans="3:24" ht="15" customHeight="1">
      <c r="C34" s="49"/>
      <c r="D34" s="50"/>
      <c r="E34" s="90"/>
      <c r="F34" s="51"/>
      <c r="G34" s="52"/>
      <c r="H34" s="49"/>
      <c r="I34" s="53"/>
      <c r="J34" s="54"/>
      <c r="K34" s="48"/>
      <c r="L34" s="52"/>
      <c r="M34" s="49"/>
      <c r="N34" s="53"/>
      <c r="O34" s="54"/>
      <c r="P34" s="52"/>
      <c r="Q34" s="57"/>
      <c r="R34" s="55"/>
      <c r="S34" s="49"/>
      <c r="T34" s="49"/>
      <c r="U34" s="49"/>
      <c r="V34" s="49"/>
      <c r="W34" s="49"/>
      <c r="X34" s="56"/>
    </row>
    <row r="35" spans="3:24" ht="15">
      <c r="C35" s="64"/>
      <c r="D35" s="42"/>
      <c r="E35" s="92"/>
      <c r="F35" s="80"/>
      <c r="G35" s="199" t="s">
        <v>38</v>
      </c>
      <c r="H35" s="200"/>
      <c r="I35" s="200"/>
      <c r="J35" s="93">
        <f>SUM(J7:J29)</f>
        <v>3287827</v>
      </c>
      <c r="K35" s="59"/>
      <c r="L35" s="199" t="s">
        <v>11</v>
      </c>
      <c r="M35" s="200"/>
      <c r="N35" s="200"/>
      <c r="O35" s="200"/>
      <c r="P35" s="200"/>
      <c r="Q35" s="94">
        <f>SUM(Q6:Q31)</f>
        <v>2071982</v>
      </c>
      <c r="R35" s="65"/>
      <c r="S35" s="66"/>
      <c r="T35" s="66"/>
      <c r="U35" s="66"/>
      <c r="V35" s="66"/>
      <c r="W35" s="66"/>
      <c r="X35" s="67"/>
    </row>
    <row r="36" spans="3:24" ht="15">
      <c r="C36" s="64"/>
      <c r="D36" s="42"/>
      <c r="E36" s="95"/>
      <c r="F36" s="95"/>
      <c r="G36" s="215" t="s">
        <v>12</v>
      </c>
      <c r="H36" s="216"/>
      <c r="I36" s="216"/>
      <c r="J36" s="96">
        <f>SUM(J35:J35)</f>
        <v>3287827</v>
      </c>
      <c r="K36" s="59"/>
      <c r="L36" s="215" t="s">
        <v>12</v>
      </c>
      <c r="M36" s="216"/>
      <c r="N36" s="216"/>
      <c r="O36" s="216"/>
      <c r="P36" s="216"/>
      <c r="Q36" s="97">
        <f>SUM(Q35:Q35)</f>
        <v>2071982</v>
      </c>
      <c r="R36" s="68"/>
      <c r="S36" s="69"/>
      <c r="T36" s="69"/>
      <c r="U36" s="69"/>
      <c r="V36" s="69"/>
      <c r="W36" s="69"/>
      <c r="X36" s="70"/>
    </row>
    <row r="37" spans="3:24" ht="15" customHeight="1">
      <c r="C37" s="64"/>
      <c r="D37" s="42"/>
      <c r="E37" s="95"/>
      <c r="F37" s="98"/>
      <c r="G37" s="84"/>
      <c r="H37" s="217" t="s">
        <v>34</v>
      </c>
      <c r="I37" s="217"/>
      <c r="J37" s="99">
        <f>SUM(J7:J16)*19%</f>
        <v>298300</v>
      </c>
      <c r="K37" s="71"/>
      <c r="L37" s="218" t="s">
        <v>35</v>
      </c>
      <c r="M37" s="217"/>
      <c r="N37" s="217"/>
      <c r="O37" s="217"/>
      <c r="P37" s="217"/>
      <c r="Q37" s="100">
        <f>Q36*19%</f>
        <v>393676.58</v>
      </c>
      <c r="R37" s="68"/>
      <c r="S37" s="69"/>
      <c r="T37" s="69"/>
      <c r="U37" s="69"/>
      <c r="V37" s="69"/>
      <c r="W37" s="69"/>
      <c r="X37" s="70"/>
    </row>
    <row r="38" spans="3:24" ht="15">
      <c r="C38" s="64"/>
      <c r="D38" s="42"/>
      <c r="E38" s="42"/>
      <c r="F38" s="101"/>
      <c r="G38" s="82"/>
      <c r="H38" s="221" t="s">
        <v>36</v>
      </c>
      <c r="I38" s="221"/>
      <c r="J38" s="102">
        <f>+J36+J37</f>
        <v>3586127</v>
      </c>
      <c r="K38" s="59"/>
      <c r="L38" s="222" t="s">
        <v>13</v>
      </c>
      <c r="M38" s="221"/>
      <c r="N38" s="221"/>
      <c r="O38" s="221"/>
      <c r="P38" s="221"/>
      <c r="Q38" s="106">
        <f>SUM(Q36:Q37)</f>
        <v>2465658.58</v>
      </c>
      <c r="R38" s="73"/>
      <c r="S38" s="69"/>
      <c r="T38" s="69"/>
      <c r="U38" s="69"/>
      <c r="V38" s="69"/>
      <c r="W38" s="69"/>
      <c r="X38" s="70"/>
    </row>
    <row r="39" spans="3:24" ht="15">
      <c r="C39" s="64"/>
      <c r="D39" s="42"/>
      <c r="E39" s="95"/>
      <c r="F39" s="103"/>
      <c r="G39" s="82"/>
      <c r="H39" s="83"/>
      <c r="I39" s="83"/>
      <c r="J39" s="104"/>
      <c r="K39" s="59"/>
      <c r="L39" s="82"/>
      <c r="M39" s="83"/>
      <c r="N39" s="83"/>
      <c r="O39" s="83"/>
      <c r="P39" s="83"/>
      <c r="Q39" s="72"/>
      <c r="R39" s="73"/>
      <c r="S39" s="69"/>
      <c r="T39" s="69"/>
      <c r="U39" s="69"/>
      <c r="V39" s="69"/>
      <c r="W39" s="69"/>
      <c r="X39" s="70"/>
    </row>
    <row r="40" spans="3:24" ht="15">
      <c r="C40" s="64"/>
      <c r="D40" s="42"/>
      <c r="E40" s="95"/>
      <c r="F40" s="81"/>
      <c r="G40" s="219"/>
      <c r="H40" s="220"/>
      <c r="I40" s="220"/>
      <c r="J40" s="105"/>
      <c r="K40" s="59"/>
      <c r="L40" s="219"/>
      <c r="M40" s="220"/>
      <c r="N40" s="220"/>
      <c r="O40" s="220"/>
      <c r="P40" s="220"/>
      <c r="Q40" s="74"/>
      <c r="R40" s="74"/>
      <c r="S40" s="74"/>
      <c r="T40" s="74"/>
      <c r="U40" s="75"/>
      <c r="V40" s="75"/>
      <c r="W40" s="75"/>
      <c r="X40" s="76"/>
    </row>
    <row r="44" spans="3:24" ht="13.9" customHeight="1"/>
  </sheetData>
  <mergeCells count="35">
    <mergeCell ref="S9:X9"/>
    <mergeCell ref="S24:X24"/>
    <mergeCell ref="S25:X25"/>
    <mergeCell ref="S26:X26"/>
    <mergeCell ref="S27:X27"/>
    <mergeCell ref="S12:X12"/>
    <mergeCell ref="S18:X18"/>
    <mergeCell ref="S19:X19"/>
    <mergeCell ref="G40:I40"/>
    <mergeCell ref="L40:P40"/>
    <mergeCell ref="H38:I38"/>
    <mergeCell ref="L38:P38"/>
    <mergeCell ref="S31:X31"/>
    <mergeCell ref="G3:J3"/>
    <mergeCell ref="L3:Q3"/>
    <mergeCell ref="G36:I36"/>
    <mergeCell ref="L36:P36"/>
    <mergeCell ref="H37:I37"/>
    <mergeCell ref="L37:P37"/>
    <mergeCell ref="S6:W6"/>
    <mergeCell ref="L35:P35"/>
    <mergeCell ref="S7:X7"/>
    <mergeCell ref="G35:I35"/>
    <mergeCell ref="S8:X8"/>
    <mergeCell ref="S10:X10"/>
    <mergeCell ref="S17:W17"/>
    <mergeCell ref="S16:X16"/>
    <mergeCell ref="S15:X15"/>
    <mergeCell ref="S13:X13"/>
    <mergeCell ref="S21:X21"/>
    <mergeCell ref="S29:X29"/>
    <mergeCell ref="S30:W30"/>
    <mergeCell ref="S22:X22"/>
    <mergeCell ref="S28:X28"/>
    <mergeCell ref="S23:X23"/>
  </mergeCells>
  <phoneticPr fontId="12" type="noConversion"/>
  <hyperlinks>
    <hyperlink ref="S9" r:id="rId1" location="spd=16695891562113236971" xr:uid="{5526C596-121F-4A24-A1B7-8B5E8FFC48C5}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="96" zoomScaleNormal="96" workbookViewId="0">
      <selection activeCell="J14" sqref="J14"/>
    </sheetView>
  </sheetViews>
  <sheetFormatPr baseColWidth="10" defaultColWidth="9.140625" defaultRowHeight="12.75"/>
  <cols>
    <col min="1" max="1" width="27.42578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0" customWidth="1"/>
    <col min="6" max="6" width="15.42578125" style="110" customWidth="1"/>
    <col min="7" max="7" width="6" style="2" customWidth="1"/>
    <col min="8" max="8" width="12.7109375" style="11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36.7109375" style="37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7"/>
    </row>
    <row r="3" spans="1:15">
      <c r="C3" s="77"/>
    </row>
    <row r="4" spans="1:15">
      <c r="B4" s="9" t="s">
        <v>26</v>
      </c>
      <c r="C4" s="9" t="s">
        <v>25</v>
      </c>
      <c r="D4" s="225" t="s">
        <v>14</v>
      </c>
      <c r="E4" s="225"/>
      <c r="F4" s="225"/>
      <c r="G4" s="225" t="s">
        <v>15</v>
      </c>
      <c r="H4" s="225"/>
      <c r="I4" s="225"/>
      <c r="J4" s="225"/>
      <c r="K4" s="225"/>
      <c r="L4" s="225"/>
    </row>
    <row r="5" spans="1:15">
      <c r="B5" s="5"/>
      <c r="C5" s="108" t="s">
        <v>40</v>
      </c>
      <c r="D5" s="10" t="s">
        <v>16</v>
      </c>
      <c r="E5" s="111" t="s">
        <v>18</v>
      </c>
      <c r="F5" s="120" t="s">
        <v>18</v>
      </c>
      <c r="G5" s="14" t="s">
        <v>16</v>
      </c>
      <c r="H5" s="11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09" t="s">
        <v>41</v>
      </c>
      <c r="D6" s="12"/>
      <c r="E6" s="112" t="s">
        <v>17</v>
      </c>
      <c r="F6" s="121" t="s">
        <v>22</v>
      </c>
      <c r="G6" s="15"/>
      <c r="H6" s="11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125">
        <v>1</v>
      </c>
      <c r="C7" s="126" t="s">
        <v>79</v>
      </c>
      <c r="D7" s="129">
        <v>3</v>
      </c>
      <c r="E7" s="127">
        <v>119990</v>
      </c>
      <c r="F7" s="128">
        <f t="shared" ref="F7:F12" si="0">E7*D7</f>
        <v>359970</v>
      </c>
      <c r="G7" s="129">
        <v>2</v>
      </c>
      <c r="H7" s="127">
        <v>119990</v>
      </c>
      <c r="I7" s="127">
        <f>H7*G7</f>
        <v>239980</v>
      </c>
      <c r="J7" s="130">
        <v>0</v>
      </c>
      <c r="K7" s="131">
        <f>ROUND(I7-(I7*J7),2)</f>
        <v>239980</v>
      </c>
      <c r="L7" s="132" t="s">
        <v>89</v>
      </c>
      <c r="O7" s="165" t="s">
        <v>96</v>
      </c>
    </row>
    <row r="8" spans="1:15" ht="15">
      <c r="A8" s="4"/>
      <c r="B8" s="125">
        <v>2</v>
      </c>
      <c r="C8" s="126" t="s">
        <v>80</v>
      </c>
      <c r="D8" s="129">
        <v>1</v>
      </c>
      <c r="E8" s="127">
        <v>174990</v>
      </c>
      <c r="F8" s="128">
        <f t="shared" si="0"/>
        <v>174990</v>
      </c>
      <c r="G8" s="129">
        <v>1</v>
      </c>
      <c r="H8" s="127">
        <v>174990</v>
      </c>
      <c r="I8" s="127">
        <f t="shared" ref="I8:I14" si="1">H8*G8</f>
        <v>174990</v>
      </c>
      <c r="J8" s="130">
        <v>0</v>
      </c>
      <c r="K8" s="131">
        <f t="shared" ref="K8:K14" si="2">ROUND(I8-(I8*J8),2)</f>
        <v>174990</v>
      </c>
      <c r="L8" s="132" t="s">
        <v>89</v>
      </c>
      <c r="O8" s="165" t="s">
        <v>97</v>
      </c>
    </row>
    <row r="9" spans="1:15" s="116" customFormat="1" ht="15" customHeight="1">
      <c r="A9" s="115"/>
      <c r="B9" s="137">
        <v>3</v>
      </c>
      <c r="C9" s="138" t="s">
        <v>81</v>
      </c>
      <c r="D9" s="139">
        <v>1</v>
      </c>
      <c r="E9" s="140">
        <v>89990</v>
      </c>
      <c r="F9" s="141">
        <f t="shared" si="0"/>
        <v>89990</v>
      </c>
      <c r="G9" s="139">
        <v>0</v>
      </c>
      <c r="H9" s="140">
        <v>89990</v>
      </c>
      <c r="I9" s="140">
        <f t="shared" si="1"/>
        <v>0</v>
      </c>
      <c r="J9" s="142">
        <v>0</v>
      </c>
      <c r="K9" s="143">
        <f t="shared" si="2"/>
        <v>0</v>
      </c>
      <c r="L9" s="144" t="s">
        <v>88</v>
      </c>
      <c r="O9" s="164" t="s">
        <v>94</v>
      </c>
    </row>
    <row r="10" spans="1:15" s="116" customFormat="1" ht="15">
      <c r="A10" s="115"/>
      <c r="B10" s="137">
        <v>4</v>
      </c>
      <c r="C10" s="145" t="s">
        <v>82</v>
      </c>
      <c r="D10" s="139">
        <v>1</v>
      </c>
      <c r="E10" s="140">
        <v>109990</v>
      </c>
      <c r="F10" s="141">
        <f t="shared" si="0"/>
        <v>109990</v>
      </c>
      <c r="G10" s="139">
        <v>0</v>
      </c>
      <c r="H10" s="140">
        <v>109990</v>
      </c>
      <c r="I10" s="140">
        <f t="shared" si="1"/>
        <v>0</v>
      </c>
      <c r="J10" s="142">
        <v>0</v>
      </c>
      <c r="K10" s="143">
        <f t="shared" si="2"/>
        <v>0</v>
      </c>
      <c r="L10" s="144" t="s">
        <v>88</v>
      </c>
      <c r="O10" s="164" t="s">
        <v>95</v>
      </c>
    </row>
    <row r="11" spans="1:15" s="174" customFormat="1" ht="15">
      <c r="A11" s="224" t="s">
        <v>100</v>
      </c>
      <c r="B11" s="166">
        <v>5</v>
      </c>
      <c r="C11" s="167" t="s">
        <v>83</v>
      </c>
      <c r="D11" s="168">
        <v>1</v>
      </c>
      <c r="E11" s="169">
        <v>23800</v>
      </c>
      <c r="F11" s="170">
        <f t="shared" si="0"/>
        <v>23800</v>
      </c>
      <c r="G11" s="168">
        <v>1</v>
      </c>
      <c r="H11" s="169">
        <v>23800</v>
      </c>
      <c r="I11" s="169">
        <f t="shared" si="1"/>
        <v>23800</v>
      </c>
      <c r="J11" s="171">
        <v>0</v>
      </c>
      <c r="K11" s="172">
        <f t="shared" si="2"/>
        <v>23800</v>
      </c>
      <c r="L11" s="173" t="s">
        <v>88</v>
      </c>
      <c r="O11" s="175"/>
    </row>
    <row r="12" spans="1:15" s="174" customFormat="1">
      <c r="A12" s="224"/>
      <c r="B12" s="166">
        <v>6</v>
      </c>
      <c r="C12" s="167" t="s">
        <v>84</v>
      </c>
      <c r="D12" s="168">
        <v>1</v>
      </c>
      <c r="E12" s="169">
        <v>23800</v>
      </c>
      <c r="F12" s="170">
        <f t="shared" si="0"/>
        <v>23800</v>
      </c>
      <c r="G12" s="168">
        <v>1</v>
      </c>
      <c r="H12" s="169">
        <v>23800</v>
      </c>
      <c r="I12" s="169">
        <f t="shared" si="1"/>
        <v>23800</v>
      </c>
      <c r="J12" s="171">
        <v>0</v>
      </c>
      <c r="K12" s="172">
        <f t="shared" si="2"/>
        <v>23800</v>
      </c>
      <c r="L12" s="173" t="s">
        <v>88</v>
      </c>
    </row>
    <row r="13" spans="1:15" s="174" customFormat="1" ht="38.25">
      <c r="A13" s="224"/>
      <c r="B13" s="176">
        <v>7</v>
      </c>
      <c r="C13" s="177" t="s">
        <v>85</v>
      </c>
      <c r="D13" s="178">
        <v>1</v>
      </c>
      <c r="E13" s="179">
        <v>499990</v>
      </c>
      <c r="F13" s="180">
        <f>E13*D13</f>
        <v>499990</v>
      </c>
      <c r="G13" s="178">
        <v>1</v>
      </c>
      <c r="H13" s="179">
        <v>499990</v>
      </c>
      <c r="I13" s="179">
        <f t="shared" si="1"/>
        <v>499990</v>
      </c>
      <c r="J13" s="181">
        <v>0.1</v>
      </c>
      <c r="K13" s="182">
        <f t="shared" si="2"/>
        <v>449991</v>
      </c>
      <c r="L13" s="183" t="s">
        <v>88</v>
      </c>
      <c r="O13" s="184" t="s">
        <v>98</v>
      </c>
    </row>
    <row r="14" spans="1:15" s="174" customFormat="1" ht="51">
      <c r="A14" s="224"/>
      <c r="B14" s="176">
        <v>8</v>
      </c>
      <c r="C14" s="177" t="s">
        <v>86</v>
      </c>
      <c r="D14" s="178">
        <v>1</v>
      </c>
      <c r="E14" s="179">
        <v>299990</v>
      </c>
      <c r="F14" s="180">
        <f>E14*D14</f>
        <v>299990</v>
      </c>
      <c r="G14" s="178">
        <v>1</v>
      </c>
      <c r="H14" s="179">
        <v>299990</v>
      </c>
      <c r="I14" s="179">
        <f t="shared" si="1"/>
        <v>299990</v>
      </c>
      <c r="J14" s="181">
        <v>0.1</v>
      </c>
      <c r="K14" s="182">
        <f t="shared" si="2"/>
        <v>269991</v>
      </c>
      <c r="L14" s="183" t="s">
        <v>88</v>
      </c>
      <c r="O14" s="184" t="s">
        <v>99</v>
      </c>
    </row>
    <row r="15" spans="1:15" ht="15">
      <c r="A15" s="4"/>
      <c r="B15" s="16"/>
      <c r="C15" s="19"/>
      <c r="D15" s="20"/>
      <c r="E15" s="113"/>
      <c r="F15" s="122"/>
      <c r="G15" s="21"/>
      <c r="H15" s="113"/>
      <c r="I15" s="19"/>
      <c r="J15" s="19"/>
      <c r="K15" s="20"/>
      <c r="L15" s="33"/>
      <c r="O15" s="32"/>
    </row>
    <row r="16" spans="1:15" ht="15">
      <c r="A16" s="4"/>
      <c r="B16" s="17"/>
      <c r="C16" s="22"/>
      <c r="D16" s="232" t="s">
        <v>37</v>
      </c>
      <c r="E16" s="232"/>
      <c r="F16" s="107">
        <f>SUM(F7:F14)</f>
        <v>1582520</v>
      </c>
      <c r="G16" s="28" t="s">
        <v>24</v>
      </c>
      <c r="H16" s="118"/>
      <c r="I16" s="29"/>
      <c r="J16" s="30"/>
      <c r="K16" s="31">
        <f>SUM(K7:K15)</f>
        <v>1182552</v>
      </c>
      <c r="L16" s="34"/>
      <c r="O16" s="32"/>
    </row>
    <row r="17" spans="1:15" ht="15">
      <c r="A17" s="4"/>
      <c r="B17" s="18"/>
      <c r="C17" s="23"/>
      <c r="D17" s="24"/>
      <c r="E17" s="114"/>
      <c r="F17" s="123"/>
      <c r="G17" s="6"/>
      <c r="H17" s="114"/>
      <c r="I17" s="25"/>
      <c r="J17" s="26"/>
      <c r="K17" s="27"/>
      <c r="L17" s="35"/>
      <c r="O17" s="32"/>
    </row>
    <row r="18" spans="1:15" ht="15">
      <c r="A18" s="4"/>
      <c r="G18" s="3"/>
      <c r="H18" s="119"/>
      <c r="I18" s="3"/>
      <c r="J18" s="7"/>
      <c r="K18" s="8"/>
      <c r="L18" s="36"/>
      <c r="O18" s="32"/>
    </row>
    <row r="19" spans="1:15" ht="15.75">
      <c r="A19" s="4"/>
      <c r="D19" s="226" t="s">
        <v>30</v>
      </c>
      <c r="E19" s="227"/>
      <c r="F19" s="38">
        <f>'Daños Edificio'!J38</f>
        <v>3586127</v>
      </c>
      <c r="J19" s="226" t="s">
        <v>30</v>
      </c>
      <c r="K19" s="227"/>
      <c r="L19" s="38">
        <f>'Daños Edificio'!Q38</f>
        <v>2465658.58</v>
      </c>
      <c r="O19" s="32"/>
    </row>
    <row r="20" spans="1:15" ht="15.75">
      <c r="A20" s="4"/>
      <c r="D20" s="228" t="s">
        <v>31</v>
      </c>
      <c r="E20" s="229"/>
      <c r="F20" s="39">
        <f>F16</f>
        <v>1582520</v>
      </c>
      <c r="J20" s="228" t="s">
        <v>31</v>
      </c>
      <c r="K20" s="229"/>
      <c r="L20" s="39">
        <f>K16</f>
        <v>1182552</v>
      </c>
      <c r="O20" s="32"/>
    </row>
    <row r="21" spans="1:15" ht="15.75">
      <c r="A21" s="4"/>
      <c r="D21" s="230" t="s">
        <v>32</v>
      </c>
      <c r="E21" s="231"/>
      <c r="F21" s="40">
        <f>SUM(F19:F20)</f>
        <v>5168647</v>
      </c>
      <c r="J21" s="230" t="s">
        <v>32</v>
      </c>
      <c r="K21" s="231"/>
      <c r="L21" s="40">
        <f>SUM(L19:L20)</f>
        <v>3648210.58</v>
      </c>
      <c r="O21" s="32"/>
    </row>
    <row r="22" spans="1:15" ht="15">
      <c r="A22" s="4"/>
      <c r="O22" s="32"/>
    </row>
    <row r="225" ht="12.6" customHeight="1"/>
  </sheetData>
  <mergeCells count="10">
    <mergeCell ref="J21:K21"/>
    <mergeCell ref="D16:E16"/>
    <mergeCell ref="D19:E19"/>
    <mergeCell ref="D20:E20"/>
    <mergeCell ref="D21:E21"/>
    <mergeCell ref="A11:A14"/>
    <mergeCell ref="D4:F4"/>
    <mergeCell ref="G4:L4"/>
    <mergeCell ref="J19:K19"/>
    <mergeCell ref="J20:K20"/>
  </mergeCells>
  <hyperlinks>
    <hyperlink ref="O9" r:id="rId1" xr:uid="{C54CBF41-D96E-4FD9-9942-8DD9C6252D35}"/>
    <hyperlink ref="O10" r:id="rId2" display="https://sodimac.falabella.com/sodimac-cl/product/110154249/kit-mueble-lavaplatos-100-cm-izquierdo-con-rebalse/110154257?exp=sodimac&amp;kid=shopp186so&amp;pid=Google_w2a&amp;gad_source=1&amp;gclid=CjwKCAiAibeuBhAAEiwAiXBoJEXP2gBa3jWHqEL1oyevxVE4_TrP72od6c5m-OkErAWKqTmI5hlqnhoCEYQQAvD_BwE" xr:uid="{E4AB5100-1D61-41D6-9F25-217A75C09AE8}"/>
    <hyperlink ref="O7" r:id="rId3" xr:uid="{72473316-CD94-48BA-B062-6E2A0F85D663}"/>
    <hyperlink ref="O8" r:id="rId4" xr:uid="{56813479-B059-4DE5-B1B3-BA3DF0975177}"/>
    <hyperlink ref="O13" r:id="rId5" xr:uid="{4F21BDCE-5EAF-4D90-B780-992D9D2F590A}"/>
    <hyperlink ref="O14" r:id="rId6" xr:uid="{8696A068-DFD1-40EA-BC1B-F26DB0A196DC}"/>
  </hyperlinks>
  <pageMargins left="0.7" right="0.7" top="0.75" bottom="0.75" header="0.3" footer="0.3"/>
  <pageSetup orientation="portrait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2024-03-07T21:00:00Z</dcterms:modified>
</cp:coreProperties>
</file>