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ocuments\"/>
    </mc:Choice>
  </mc:AlternateContent>
  <xr:revisionPtr revIDLastSave="0" documentId="8_{DDC1A158-A34E-48DA-9BD1-9A364C437E84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4" r:id="rId1"/>
    <sheet name="Daños en Contenidos" sheetId="3" r:id="rId2"/>
  </sheets>
  <definedNames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3" l="1"/>
  <c r="N36" i="4"/>
  <c r="P36" i="4" s="1"/>
  <c r="I36" i="4"/>
  <c r="N34" i="4"/>
  <c r="P34" i="4" s="1"/>
  <c r="I34" i="4"/>
  <c r="N33" i="4"/>
  <c r="P33" i="4" s="1"/>
  <c r="I33" i="4"/>
  <c r="P32" i="4"/>
  <c r="N32" i="4"/>
  <c r="I32" i="4"/>
  <c r="N31" i="4"/>
  <c r="P31" i="4" s="1"/>
  <c r="I31" i="4"/>
  <c r="N29" i="4"/>
  <c r="P29" i="4" s="1"/>
  <c r="I29" i="4"/>
  <c r="N28" i="4"/>
  <c r="P28" i="4" s="1"/>
  <c r="I28" i="4"/>
  <c r="N27" i="4"/>
  <c r="P27" i="4" s="1"/>
  <c r="I27" i="4"/>
  <c r="N26" i="4"/>
  <c r="P26" i="4" s="1"/>
  <c r="I26" i="4"/>
  <c r="P24" i="4"/>
  <c r="N24" i="4"/>
  <c r="I24" i="4"/>
  <c r="P23" i="4"/>
  <c r="N23" i="4"/>
  <c r="I23" i="4"/>
  <c r="P22" i="4"/>
  <c r="N22" i="4"/>
  <c r="I22" i="4"/>
  <c r="N21" i="4"/>
  <c r="P21" i="4" s="1"/>
  <c r="I21" i="4"/>
  <c r="N19" i="4"/>
  <c r="P19" i="4" s="1"/>
  <c r="I19" i="4"/>
  <c r="N18" i="4"/>
  <c r="P18" i="4" s="1"/>
  <c r="I18" i="4"/>
  <c r="N17" i="4"/>
  <c r="P17" i="4" s="1"/>
  <c r="I17" i="4"/>
  <c r="N16" i="4"/>
  <c r="P16" i="4" s="1"/>
  <c r="I16" i="4"/>
  <c r="P14" i="4"/>
  <c r="N14" i="4"/>
  <c r="I14" i="4"/>
  <c r="P13" i="4"/>
  <c r="N13" i="4"/>
  <c r="I13" i="4"/>
  <c r="P11" i="4"/>
  <c r="N11" i="4"/>
  <c r="I11" i="4"/>
  <c r="P10" i="4"/>
  <c r="N10" i="4"/>
  <c r="I10" i="4"/>
  <c r="N9" i="4"/>
  <c r="P9" i="4" s="1"/>
  <c r="I9" i="4"/>
  <c r="N8" i="4"/>
  <c r="P8" i="4" s="1"/>
  <c r="I8" i="4"/>
  <c r="I38" i="4" s="1"/>
  <c r="I39" i="4" s="1"/>
  <c r="I41" i="4" s="1"/>
  <c r="F21" i="3"/>
  <c r="I9" i="3"/>
  <c r="K9" i="3" s="1"/>
  <c r="I10" i="3"/>
  <c r="K10" i="3" s="1"/>
  <c r="I11" i="3"/>
  <c r="K11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20" i="3"/>
  <c r="K20" i="3" s="1"/>
  <c r="I21" i="3"/>
  <c r="K21" i="3" s="1"/>
  <c r="I22" i="3"/>
  <c r="K22" i="3" s="1"/>
  <c r="I23" i="3"/>
  <c r="K23" i="3" s="1"/>
  <c r="I24" i="3"/>
  <c r="K24" i="3" s="1"/>
  <c r="I26" i="3"/>
  <c r="K26" i="3" s="1"/>
  <c r="F9" i="3"/>
  <c r="F10" i="3"/>
  <c r="F11" i="3"/>
  <c r="F13" i="3"/>
  <c r="F14" i="3"/>
  <c r="F15" i="3"/>
  <c r="F16" i="3"/>
  <c r="F17" i="3"/>
  <c r="F18" i="3"/>
  <c r="F20" i="3"/>
  <c r="F22" i="3"/>
  <c r="F23" i="3"/>
  <c r="F24" i="3"/>
  <c r="F26" i="3"/>
  <c r="P38" i="4" l="1"/>
  <c r="P39" i="4" s="1"/>
  <c r="P41" i="4" s="1"/>
  <c r="L44" i="3" s="1"/>
  <c r="I37" i="3"/>
  <c r="K37" i="3" s="1"/>
  <c r="I38" i="3"/>
  <c r="K38" i="3" s="1"/>
  <c r="F8" i="3" l="1"/>
  <c r="F28" i="3"/>
  <c r="F29" i="3"/>
  <c r="F37" i="3"/>
  <c r="F36" i="3"/>
  <c r="F35" i="3"/>
  <c r="F34" i="3"/>
  <c r="I36" i="3"/>
  <c r="K36" i="3" s="1"/>
  <c r="I35" i="3"/>
  <c r="K35" i="3" s="1"/>
  <c r="I34" i="3"/>
  <c r="K34" i="3" s="1"/>
  <c r="I8" i="3"/>
  <c r="K8" i="3" s="1"/>
  <c r="I28" i="3"/>
  <c r="K28" i="3" s="1"/>
  <c r="I29" i="3"/>
  <c r="K29" i="3" s="1"/>
  <c r="F30" i="3"/>
  <c r="F31" i="3"/>
  <c r="F32" i="3"/>
  <c r="F33" i="3"/>
  <c r="F38" i="3"/>
  <c r="F39" i="3"/>
  <c r="I39" i="3"/>
  <c r="K39" i="3" s="1"/>
  <c r="I30" i="3"/>
  <c r="K30" i="3" s="1"/>
  <c r="I31" i="3"/>
  <c r="K31" i="3" s="1"/>
  <c r="I32" i="3"/>
  <c r="K32" i="3" s="1"/>
  <c r="I33" i="3"/>
  <c r="K33" i="3" s="1"/>
  <c r="F41" i="3" l="1"/>
  <c r="F45" i="3" s="1"/>
  <c r="F46" i="3" l="1"/>
  <c r="K41" i="3" l="1"/>
  <c r="L45" i="3" l="1"/>
  <c r="L46" i="3" s="1"/>
</calcChain>
</file>

<file path=xl/sharedStrings.xml><?xml version="1.0" encoding="utf-8"?>
<sst xmlns="http://schemas.openxmlformats.org/spreadsheetml/2006/main" count="443" uniqueCount="179">
  <si>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</si>
  <si>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</si>
  <si>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</si>
  <si>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</si>
  <si>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</si>
  <si>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</si>
  <si>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</si>
  <si>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</si>
  <si>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</si>
  <si>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</si>
  <si>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</si>
  <si>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</si>
  <si>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</si>
  <si>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</si>
  <si>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</si>
  <si>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</si>
  <si>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</si>
  <si>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</si>
  <si>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</si>
  <si>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</si>
  <si>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</si>
  <si>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</si>
  <si>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</si>
  <si>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</si>
  <si>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</si>
  <si>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</si>
  <si>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</si>
  <si>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</si>
  <si>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</si>
  <si>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</si>
  <si>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</si>
  <si>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</si>
  <si>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</si>
  <si>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</si>
  <si>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</si>
  <si>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</si>
  <si>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</si>
  <si>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</si>
  <si>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Pasto</t>
  </si>
  <si>
    <t>Reparaciones Patio Trasero</t>
  </si>
  <si>
    <t>m2</t>
  </si>
  <si>
    <t>Guardapolvos</t>
  </si>
  <si>
    <t>ml</t>
  </si>
  <si>
    <t>Lavadero</t>
  </si>
  <si>
    <t>Reparaciones en Acceso</t>
  </si>
  <si>
    <t>Junquillos</t>
  </si>
  <si>
    <t>Living</t>
  </si>
  <si>
    <t>Piso Flotante</t>
  </si>
  <si>
    <t>Instalación</t>
  </si>
  <si>
    <t>Reparaciones en Living</t>
  </si>
  <si>
    <t>Reparaciones en Comedor</t>
  </si>
  <si>
    <t>Reparaciones en Dormitorio</t>
  </si>
  <si>
    <t>1.1</t>
  </si>
  <si>
    <t>1.2</t>
  </si>
  <si>
    <t>2.1</t>
  </si>
  <si>
    <t>2.2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</si>
  <si>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</si>
  <si>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</si>
  <si>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</si>
  <si>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</si>
  <si>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</si>
  <si>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</si>
  <si>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</si>
  <si>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</si>
  <si>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</si>
  <si>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</si>
  <si>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</si>
  <si>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</si>
  <si>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Preparación de terreno</t>
  </si>
  <si>
    <t>Instalación Pasto</t>
  </si>
  <si>
    <t>1.3</t>
  </si>
  <si>
    <t>1.4</t>
  </si>
  <si>
    <t>Ajuste a valor de Mercado</t>
  </si>
  <si>
    <t>Se considera m2 del cliente</t>
  </si>
  <si>
    <t>Repáraciones Sala de Estar</t>
  </si>
  <si>
    <t xml:space="preserve">No Reclamado por Cliente </t>
  </si>
  <si>
    <t>6.1</t>
  </si>
  <si>
    <t>6.2</t>
  </si>
  <si>
    <t>6.3</t>
  </si>
  <si>
    <t>6.4</t>
  </si>
  <si>
    <t>Reparación Puerta de Madera</t>
  </si>
  <si>
    <t xml:space="preserve">Reaparación Puerta </t>
  </si>
  <si>
    <t>Aire Acondicionado 9000 btu</t>
  </si>
  <si>
    <t>Aire Acondicionado 12000 btu</t>
  </si>
  <si>
    <t>Mesa Ping Pong</t>
  </si>
  <si>
    <t>Eliptica</t>
  </si>
  <si>
    <t>https://climaair.cl/aire-acondicionado/marca-midea-9-000-btu-tecnologia-inverter-iva-e-instalacion-basica-incluidos-en-el-valor/</t>
  </si>
  <si>
    <t>https://climaair.cl/aire-acondicionado/marca-midea-12-000-btu-tecnologia-inverter-iva-e-instalacion-basica-incluidos-en-el-valor/</t>
  </si>
  <si>
    <t>https://www.falabella.com/falabella-cl/product/17759/Mesa-De-Ping-Pong-Profesional-Agm/17759?exp=tienda&amp;kid=shopp552fa&amp;disp=1&amp;gad_source=1&amp;gclid=CjwKCAiAhJWsBhAaEiwAmrNyqyjwhpJKotFRuOYsxf41R3LJeLdl7EUH7GDwX5aVlDzeacnRCFRsLRoC4vIQAvD_BwE</t>
  </si>
  <si>
    <t>https://ultimatefitness.cl/producto/eliptica-t600-pro-magnetica/?id=162&amp;gad_source=1&amp;gclid=CjwKCAiAhJWsBhAaEiwAmrNyq_impp_-VMV2inPCV5pNLg1q-FhjFVGy6SWgtdqTnnhJd9_yBLMLTRoCMgIQAvD_BwE</t>
  </si>
  <si>
    <t>Soldadora</t>
  </si>
  <si>
    <t>Podadora</t>
  </si>
  <si>
    <t>Verificador de Injectores</t>
  </si>
  <si>
    <t>Muebles bodega</t>
  </si>
  <si>
    <t>Cajonera</t>
  </si>
  <si>
    <t>Aire Acondicionado 24000 btu</t>
  </si>
  <si>
    <t>Patio Trasero</t>
  </si>
  <si>
    <t>2.3</t>
  </si>
  <si>
    <t>2.4</t>
  </si>
  <si>
    <t>2.5</t>
  </si>
  <si>
    <t>2.6</t>
  </si>
  <si>
    <t>https://www.prodalam.cl/productos/92671-UN/soldadora-multiprocesos-esab-warrior-500i-con-500a-de-trabajo-y-380v?grupo=WA000502</t>
  </si>
  <si>
    <t>https://www.easy.cl/orilladora-electrica-350w-23-cm-gl350-black-decker-1312826/p?gad_source=1&amp;gclid=CjwKCAiAhJWsBhAaEiwAmrNyq_MwJ6bMvifXYa1gH_wVLwRtUUp_mQ3cYOGaPIy0plAgR81kmkrk7RoCI-MQAvD_BwE</t>
  </si>
  <si>
    <t>Modelo descontinuado</t>
  </si>
  <si>
    <t>https://www.falabella.com/falabella-cl/product/6209232/Mueble-De-Cocina-Despensero-2-Puertas-Cic/6209232?exp=tienda&amp;kid=shopp1490fa&amp;disp=1&amp;gad_source=1&amp;gclid=CjwKCAiAhJWsBhAaEiwAmrNyq1vDceHZlDOMahZsq3PFsN3IOSwLscsNHv5MlIYMvTdu5t9WcyKYixoCje4QAvD_BwE</t>
  </si>
  <si>
    <t>https://www.weitzler.cl/producto/cajonera-cocina-blanco-4-cajones-cubierta-granito-0-50mts/</t>
  </si>
  <si>
    <t>https://climaair.cl/aire-acondicionado/daitsu-artic-r32-el-equipo-del-futuro-con-instalacion-basica-con-iva/</t>
  </si>
  <si>
    <t>Mesa de centro</t>
  </si>
  <si>
    <t>Mesa Lateral</t>
  </si>
  <si>
    <t>Sofá de cuero</t>
  </si>
  <si>
    <t>Sofá de tela</t>
  </si>
  <si>
    <t>Lámpara de pie</t>
  </si>
  <si>
    <t>https://loretocastillo.cl/producto/mesa-centro-tenerife/</t>
  </si>
  <si>
    <t>https://www.archiexpo.es/prod/rotsen-furniture/product-65799-511325.html</t>
  </si>
  <si>
    <t>https://divano.cl/sofas-de-cuero/205-sofa-u214-tres-cuerpos.html</t>
  </si>
  <si>
    <t>https://www.rosen.cl/sofa-hart-tela.html?279%3D980&amp;gad_source=1&amp;gclid=CjwKCAiAhJWsBhAaEiwAmrNyq8VphmWnr7ueLMmKY-N9GUzI1JDZ4Z1T-mPwgHP2T6srnrGDq93XnhoCrxwQAvD_BwE#279%3D980&amp;utm_medium=cpc&amp;utm_source=google&amp;utm_term=&amp;utm_campaign=AON%7CDeco%7CPMax&amp;hsa_acc=3749375416&amp;hsa_cam=16892590200&amp;hsa_grp=&amp;hsa_ad=&amp;hsa_src=x&amp;hsa_tgt=&amp;hsa_kw=&amp;hsa_mt=&amp;hsa_net=adwords&amp;hsa_ver=3</t>
  </si>
  <si>
    <t>https://www.ameritex.cl/products/lampara-de-pie-lau</t>
  </si>
  <si>
    <t>Comedor</t>
  </si>
  <si>
    <t>Arrimo</t>
  </si>
  <si>
    <t>https://muebleswelder.cl/producto/arrimo-fierro-y-madera-modelo-a202/</t>
  </si>
  <si>
    <t>Dormitorio</t>
  </si>
  <si>
    <t>Respaldo Cama</t>
  </si>
  <si>
    <t>Veladores</t>
  </si>
  <si>
    <t>Cómodas</t>
  </si>
  <si>
    <t>Zapatos</t>
  </si>
  <si>
    <t>Puf</t>
  </si>
  <si>
    <t>Mantas</t>
  </si>
  <si>
    <t>Libros Prueba Paes</t>
  </si>
  <si>
    <t>Toallas Grandes</t>
  </si>
  <si>
    <t>Toallas Medianas</t>
  </si>
  <si>
    <t>https://www.rosen.cl/respaldo-new-darcy-tela.html</t>
  </si>
  <si>
    <t>https://www.rosen.cl/velador-veneto-derecho-madera.html</t>
  </si>
  <si>
    <t>https://www.easy.cl/comoda-nordica-6-cajones-blanco-cic-1350249/p</t>
  </si>
  <si>
    <t>https://guante.cl/2-inicio/zapato-guante-dijon-marino-0035323-1409112.html</t>
  </si>
  <si>
    <t>https://www.livingstore.cl/producto/banquetas-y-poufs/pouf-cuadrado-pespunte-cuero-bonded-30-edicion-limitada/?utm_source=google&amp;utm_medium=paid&amp;utm_campaign=16098626852&amp;utm_content=&amp;utm_term=&amp;gadid=&amp;gad_source=4&amp;gclid=CjwKCAiAhJWsBhAaEiwAmrNyqxnleoWjRFIW_eKSLxMpsr5DCfMNeySEZ_uR611aEpI4-6kK-BoPQBoCpXwQAvD_BwE</t>
  </si>
  <si>
    <t>https://www.elcastillo.cl/chalones-y-pieceras/chalones/chalones-100-lana</t>
  </si>
  <si>
    <t>https://www.editorialcid.com/producto/texto-preparacion-paes-matematica-m2-2023/</t>
  </si>
  <si>
    <t>https://www.elcastillo.cl/toallon-sabana-blanco-625-grsm2-liso</t>
  </si>
  <si>
    <t>https://www.elcastillo.cl/bano/bano/toallas-bano-650-grs</t>
  </si>
  <si>
    <t>3.5</t>
  </si>
  <si>
    <t>5.5</t>
  </si>
  <si>
    <t>5.6</t>
  </si>
  <si>
    <t>5.7</t>
  </si>
  <si>
    <t>5.8</t>
  </si>
  <si>
    <t>5.9</t>
  </si>
  <si>
    <t>Valor Unitario</t>
  </si>
  <si>
    <t>Valor Total</t>
  </si>
  <si>
    <t>Valor Ajustado</t>
  </si>
  <si>
    <t xml:space="preserve">Observaciones </t>
  </si>
  <si>
    <t>Validado por ITO</t>
  </si>
  <si>
    <t>No Corresponde, se ve en buen estado de acurdo a lo Inspeccionado</t>
  </si>
  <si>
    <t>se considera m2 del cliente</t>
  </si>
  <si>
    <t>No Validado por ITO</t>
  </si>
  <si>
    <t>No Validado por ITO. en Inspección</t>
  </si>
  <si>
    <t>Validado por ITO, Ajuste Acorde al Mercado Actual</t>
  </si>
  <si>
    <t>Sr. Eduardo Patricio Ferri Lahr</t>
  </si>
  <si>
    <t>Los Cactus N°1602 casa K, Lo Barnechea</t>
  </si>
  <si>
    <t xml:space="preserve">validación ITO </t>
  </si>
  <si>
    <t xml:space="preserve">no corresponde Unidad exterior </t>
  </si>
  <si>
    <t>no corresponde</t>
  </si>
  <si>
    <t xml:space="preserve">no corresponde </t>
  </si>
  <si>
    <t xml:space="preserve">se encontraba sobre una caja sin daños </t>
  </si>
  <si>
    <t xml:space="preserve">no se evidencia </t>
  </si>
  <si>
    <t xml:space="preserve">si corresponde </t>
  </si>
  <si>
    <t>si corresponde pero estaba en lavadero, 70 cm</t>
  </si>
  <si>
    <t xml:space="preserve">no se evidencia daños </t>
  </si>
  <si>
    <t>si corresponde ( mesa vidrio)</t>
  </si>
  <si>
    <t>no se evidencia</t>
  </si>
  <si>
    <t xml:space="preserve">si corresponde 15 toallas en total aprox en suelo </t>
  </si>
  <si>
    <t xml:space="preserve">validacion ITO </t>
  </si>
  <si>
    <t>se repite en ITEMS 2.1</t>
  </si>
  <si>
    <t xml:space="preserve">si corresponde, revisar ml de acuerdo a area </t>
  </si>
  <si>
    <t xml:space="preserve">medidas aprox de habitacion 11*5 </t>
  </si>
  <si>
    <t xml:space="preserve">quiere decir que las paredes son 11 +11+5+5 = 32 ml </t>
  </si>
  <si>
    <t xml:space="preserve">si son 54 mt2 el area de la sala de estar </t>
  </si>
  <si>
    <t xml:space="preserve">cambie los ml en amarillo de </t>
  </si>
  <si>
    <t xml:space="preserve">no se evidencia por lo tanto solicitar informe tecnico </t>
  </si>
  <si>
    <t xml:space="preserve">no se evidencia ese daño </t>
  </si>
  <si>
    <t xml:space="preserve">no se verifico daños cliente no indico daños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</si>
</sst>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name val="Arial"/>
      <family val="2"/>
    </font>
    <font>
      <b/>
      <sz val="11"/>
      <color rgb="FFFF0000"/>
      <name val="Neuzeit Grotesk"/>
    </font>
    <font>
      <sz val="11"/>
      <color rgb="FFFF0000"/>
      <name val="Neuzeit Grotesk"/>
    </font>
    <font>
      <b/>
      <sz val="10"/>
      <color theme="1"/>
      <name val="Neuzeit Grotesk"/>
    </font>
    <font>
      <b/>
      <sz val="11"/>
      <color theme="1"/>
      <name val="Neuzeit Grotesk"/>
    </font>
    <font>
      <sz val="10"/>
      <color rgb="FFFF0000"/>
      <name val="Neuzeit Grotesk"/>
    </font>
    <font>
      <b/>
      <sz val="10"/>
      <color rgb="FFFF0000"/>
      <name val="Neuzeit Grotesk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B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2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3" fontId="18" fillId="2" borderId="0" xfId="0" applyNumberFormat="1" applyFont="1" applyFill="1" applyAlignment="1">
      <alignment horizontal="left" wrapText="1"/>
    </xf>
    <xf numFmtId="2" fontId="17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center"/>
    </xf>
    <xf numFmtId="165" fontId="17" fillId="2" borderId="0" xfId="0" applyNumberFormat="1" applyFont="1" applyFill="1" applyAlignment="1">
      <alignment horizontal="center"/>
    </xf>
    <xf numFmtId="3" fontId="17" fillId="2" borderId="0" xfId="0" applyNumberFormat="1" applyFont="1" applyFill="1"/>
    <xf numFmtId="3" fontId="18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center" vertical="center" wrapText="1"/>
    </xf>
    <xf numFmtId="3" fontId="16" fillId="2" borderId="0" xfId="0" applyNumberFormat="1" applyFont="1" applyFill="1" applyAlignment="1">
      <alignment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16" fillId="3" borderId="6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1" fillId="3" borderId="8" xfId="2" applyNumberFormat="1" applyFont="1" applyFill="1" applyBorder="1" applyAlignment="1">
      <alignment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1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7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/>
    </xf>
    <xf numFmtId="0" fontId="17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7" fillId="3" borderId="4" xfId="0" applyNumberFormat="1" applyFont="1" applyFill="1" applyBorder="1" applyAlignment="1">
      <alignment horizontal="left" vertical="center" wrapText="1"/>
    </xf>
    <xf numFmtId="166" fontId="17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7" fillId="3" borderId="6" xfId="0" applyNumberFormat="1" applyFont="1" applyFill="1" applyBorder="1" applyAlignment="1">
      <alignment horizontal="left" vertical="center" wrapText="1"/>
    </xf>
    <xf numFmtId="2" fontId="19" fillId="2" borderId="0" xfId="0" applyNumberFormat="1" applyFont="1" applyFill="1" applyAlignment="1">
      <alignment vertical="center" wrapText="1"/>
    </xf>
    <xf numFmtId="166" fontId="19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1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23" fillId="2" borderId="1" xfId="0" applyFont="1" applyFill="1" applyBorder="1" applyAlignment="1">
      <alignment horizontal="center" vertical="center" wrapText="1"/>
    </xf>
    <xf numFmtId="3" fontId="24" fillId="2" borderId="0" xfId="0" applyNumberFormat="1" applyFont="1" applyFill="1" applyAlignment="1">
      <alignment horizontal="center" vertical="center" wrapText="1"/>
    </xf>
    <xf numFmtId="3" fontId="23" fillId="2" borderId="0" xfId="0" applyNumberFormat="1" applyFont="1" applyFill="1" applyAlignment="1">
      <alignment vertical="center" wrapText="1"/>
    </xf>
    <xf numFmtId="0" fontId="8" fillId="0" borderId="0" xfId="3"/>
    <xf numFmtId="0" fontId="7" fillId="5" borderId="15" xfId="0" applyFont="1" applyFill="1" applyBorder="1"/>
    <xf numFmtId="166" fontId="17" fillId="3" borderId="0" xfId="0" applyNumberFormat="1" applyFont="1" applyFill="1" applyAlignment="1">
      <alignment horizontal="left" vertical="center" wrapText="1"/>
    </xf>
    <xf numFmtId="42" fontId="6" fillId="5" borderId="1" xfId="2" applyFont="1" applyFill="1" applyBorder="1" applyAlignment="1">
      <alignment horizontal="center"/>
    </xf>
    <xf numFmtId="42" fontId="6" fillId="5" borderId="12" xfId="2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5" fillId="6" borderId="0" xfId="0" applyFont="1" applyFill="1"/>
    <xf numFmtId="0" fontId="13" fillId="7" borderId="5" xfId="0" applyFont="1" applyFill="1" applyBorder="1"/>
    <xf numFmtId="0" fontId="5" fillId="6" borderId="0" xfId="0" applyFont="1" applyFill="1" applyAlignment="1">
      <alignment horizontal="left"/>
    </xf>
    <xf numFmtId="0" fontId="13" fillId="7" borderId="0" xfId="0" applyFont="1" applyFill="1" applyAlignment="1">
      <alignment horizontal="left"/>
    </xf>
    <xf numFmtId="3" fontId="27" fillId="2" borderId="5" xfId="0" applyNumberFormat="1" applyFont="1" applyFill="1" applyBorder="1" applyAlignment="1">
      <alignment horizontal="center"/>
    </xf>
    <xf numFmtId="42" fontId="27" fillId="2" borderId="15" xfId="2" applyFont="1" applyFill="1" applyBorder="1" applyAlignment="1">
      <alignment horizontal="right"/>
    </xf>
    <xf numFmtId="0" fontId="28" fillId="2" borderId="15" xfId="0" applyFont="1" applyFill="1" applyBorder="1" applyAlignment="1">
      <alignment horizontal="center"/>
    </xf>
    <xf numFmtId="0" fontId="25" fillId="5" borderId="1" xfId="0" applyFont="1" applyFill="1" applyBorder="1"/>
    <xf numFmtId="0" fontId="25" fillId="5" borderId="10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15" xfId="0" applyFont="1" applyFill="1" applyBorder="1"/>
    <xf numFmtId="0" fontId="29" fillId="0" borderId="0" xfId="0" applyFont="1"/>
    <xf numFmtId="0" fontId="24" fillId="3" borderId="1" xfId="0" applyFont="1" applyFill="1" applyBorder="1" applyAlignment="1">
      <alignment horizontal="center" vertical="center"/>
    </xf>
    <xf numFmtId="0" fontId="24" fillId="2" borderId="0" xfId="0" applyFont="1" applyFill="1"/>
    <xf numFmtId="0" fontId="0" fillId="4" borderId="0" xfId="0" applyFill="1"/>
    <xf numFmtId="0" fontId="0" fillId="2" borderId="0" xfId="0" applyFill="1"/>
    <xf numFmtId="0" fontId="30" fillId="2" borderId="0" xfId="0" applyFont="1" applyFill="1"/>
    <xf numFmtId="0" fontId="4" fillId="2" borderId="15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3" fontId="5" fillId="2" borderId="15" xfId="0" applyNumberFormat="1" applyFont="1" applyFill="1" applyBorder="1"/>
    <xf numFmtId="3" fontId="5" fillId="2" borderId="5" xfId="0" applyNumberFormat="1" applyFont="1" applyFill="1" applyBorder="1" applyAlignment="1">
      <alignment horizontal="center"/>
    </xf>
    <xf numFmtId="42" fontId="5" fillId="2" borderId="15" xfId="2" applyFont="1" applyFill="1" applyBorder="1" applyAlignment="1">
      <alignment horizontal="center"/>
    </xf>
    <xf numFmtId="42" fontId="5" fillId="0" borderId="6" xfId="2" applyFont="1" applyFill="1" applyBorder="1" applyAlignment="1">
      <alignment horizontal="center"/>
    </xf>
    <xf numFmtId="42" fontId="5" fillId="2" borderId="6" xfId="2" applyFont="1" applyFill="1" applyBorder="1" applyAlignment="1">
      <alignment horizontal="center"/>
    </xf>
    <xf numFmtId="0" fontId="25" fillId="3" borderId="2" xfId="0" applyFont="1" applyFill="1" applyBorder="1" applyAlignment="1">
      <alignment horizontal="center"/>
    </xf>
    <xf numFmtId="42" fontId="25" fillId="5" borderId="1" xfId="2" applyFont="1" applyFill="1" applyBorder="1" applyAlignment="1">
      <alignment horizontal="center"/>
    </xf>
    <xf numFmtId="42" fontId="25" fillId="5" borderId="12" xfId="2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3" fontId="5" fillId="0" borderId="15" xfId="0" applyNumberFormat="1" applyFont="1" applyBorder="1"/>
    <xf numFmtId="3" fontId="5" fillId="0" borderId="5" xfId="0" applyNumberFormat="1" applyFont="1" applyBorder="1" applyAlignment="1">
      <alignment horizontal="center"/>
    </xf>
    <xf numFmtId="42" fontId="5" fillId="0" borderId="15" xfId="2" applyFont="1" applyFill="1" applyBorder="1" applyAlignment="1">
      <alignment horizontal="center"/>
    </xf>
    <xf numFmtId="0" fontId="5" fillId="0" borderId="15" xfId="0" applyFont="1" applyBorder="1"/>
    <xf numFmtId="0" fontId="5" fillId="2" borderId="15" xfId="0" applyFont="1" applyFill="1" applyBorder="1"/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42" fontId="5" fillId="2" borderId="15" xfId="2" applyFont="1" applyFill="1" applyBorder="1" applyAlignment="1">
      <alignment horizontal="right"/>
    </xf>
    <xf numFmtId="0" fontId="13" fillId="2" borderId="1" xfId="0" applyFont="1" applyFill="1" applyBorder="1" applyAlignment="1">
      <alignment vertical="center" wrapText="1"/>
    </xf>
    <xf numFmtId="3" fontId="13" fillId="2" borderId="0" xfId="0" applyNumberFormat="1" applyFont="1" applyFill="1" applyAlignment="1">
      <alignment horizontal="left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26" fillId="2" borderId="0" xfId="0" applyFont="1" applyFill="1" applyAlignment="1">
      <alignment wrapText="1"/>
    </xf>
    <xf numFmtId="2" fontId="26" fillId="2" borderId="0" xfId="0" applyNumberFormat="1" applyFont="1" applyFill="1" applyAlignment="1">
      <alignment horizontal="center"/>
    </xf>
    <xf numFmtId="0" fontId="26" fillId="2" borderId="0" xfId="0" applyFont="1" applyFill="1" applyAlignment="1">
      <alignment horizontal="center"/>
    </xf>
    <xf numFmtId="164" fontId="26" fillId="2" borderId="0" xfId="0" applyNumberFormat="1" applyFont="1" applyFill="1" applyAlignment="1">
      <alignment horizontal="center"/>
    </xf>
    <xf numFmtId="165" fontId="26" fillId="2" borderId="0" xfId="0" applyNumberFormat="1" applyFont="1" applyFill="1" applyAlignment="1">
      <alignment horizontal="center"/>
    </xf>
    <xf numFmtId="3" fontId="18" fillId="2" borderId="0" xfId="0" applyNumberFormat="1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/>
    </xf>
    <xf numFmtId="0" fontId="25" fillId="5" borderId="11" xfId="0" applyFont="1" applyFill="1" applyBorder="1" applyAlignment="1">
      <alignment horizontal="center"/>
    </xf>
    <xf numFmtId="4" fontId="21" fillId="3" borderId="7" xfId="0" applyNumberFormat="1" applyFont="1" applyFill="1" applyBorder="1" applyAlignment="1">
      <alignment horizontal="right"/>
    </xf>
    <xf numFmtId="4" fontId="21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7" fillId="3" borderId="16" xfId="0" applyNumberFormat="1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left"/>
    </xf>
    <xf numFmtId="0" fontId="26" fillId="2" borderId="8" xfId="0" applyFont="1" applyFill="1" applyBorder="1" applyAlignment="1">
      <alignment horizontal="left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19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6" fillId="2" borderId="6" xfId="0" applyFont="1" applyFill="1" applyBorder="1" applyAlignment="1">
      <alignment horizontal="left"/>
    </xf>
    <xf numFmtId="14" fontId="2" fillId="6" borderId="0" xfId="0" applyNumberFormat="1" applyFont="1" applyFill="1"/>
    <xf numFmtId="14" fontId="2" fillId="7" borderId="0" xfId="0" applyNumberFormat="1" applyFont="1" applyFill="1"/>
    <xf numFmtId="0" fontId="0" fillId="6" borderId="0" xfId="0" applyFill="1"/>
  </cellXfs>
  <cellStyles count="5">
    <cellStyle name="Hipervínculo" xfId="3" builtinId="8"/>
    <cellStyle name="Moneda [0]" xfId="2" builtinId="7"/>
    <cellStyle name="Normal" xfId="0" builtinId="0"/>
    <cellStyle name="Normal 2" xfId="4" xr:uid="{AC26FDA6-13E0-4E52-9984-E08961DFD595}"/>
    <cellStyle name="Porcentaje" xfId="1" builtinId="5"/>
  </cellStyles>
  <dxfs count="0"/>
  <tableStyles count="0" defaultTableStyle="TableStyleMedium2" defaultPivotStyle="PivotStyleLight16"/>
  <colors>
    <mruColors>
      <color rgb="FF0000CC"/>
      <color rgb="FFE1EB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26" Type="http://schemas.openxmlformats.org/officeDocument/2006/relationships/image" Target="../media/image27.png"/><Relationship Id="rId3" Type="http://schemas.openxmlformats.org/officeDocument/2006/relationships/image" Target="../media/image5.png"/><Relationship Id="rId21" Type="http://schemas.openxmlformats.org/officeDocument/2006/relationships/image" Target="../media/image23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5" Type="http://schemas.openxmlformats.org/officeDocument/2006/relationships/image" Target="../media/image1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24" Type="http://schemas.openxmlformats.org/officeDocument/2006/relationships/image" Target="../media/image26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23" Type="http://schemas.openxmlformats.org/officeDocument/2006/relationships/image" Target="../media/image25.png"/><Relationship Id="rId28" Type="http://schemas.openxmlformats.org/officeDocument/2006/relationships/image" Target="../media/image29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Relationship Id="rId22" Type="http://schemas.openxmlformats.org/officeDocument/2006/relationships/image" Target="../media/image24.png"/><Relationship Id="rId27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515471</xdr:colOff>
      <xdr:row>7</xdr:row>
      <xdr:rowOff>145675</xdr:rowOff>
    </xdr:from>
    <xdr:to>
      <xdr:col>27</xdr:col>
      <xdr:colOff>457367</xdr:colOff>
      <xdr:row>36</xdr:row>
      <xdr:rowOff>59610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3C5060-6167-330A-99A7-DA75EC321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32942" y="1479175"/>
          <a:ext cx="6799896" cy="54384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4</xdr:col>
      <xdr:colOff>64718</xdr:colOff>
      <xdr:row>47</xdr:row>
      <xdr:rowOff>10031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B0E57A-41B4-B356-9453-2F62E8893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217647"/>
          <a:ext cx="6991709" cy="387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47</xdr:row>
      <xdr:rowOff>0</xdr:rowOff>
    </xdr:from>
    <xdr:to>
      <xdr:col>10</xdr:col>
      <xdr:colOff>552776</xdr:colOff>
      <xdr:row>80</xdr:row>
      <xdr:rowOff>101454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58EF53-3131-5FD5-FEAE-8951391E7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7879080"/>
          <a:ext cx="10097375" cy="5639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10</xdr:col>
      <xdr:colOff>857603</xdr:colOff>
      <xdr:row>113</xdr:row>
      <xdr:rowOff>152878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E3F6DD-5E04-6C17-0128-0B1D4F6C3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3578840"/>
          <a:ext cx="10409822" cy="5517358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113</xdr:row>
      <xdr:rowOff>144780</xdr:rowOff>
    </xdr:from>
    <xdr:to>
      <xdr:col>7</xdr:col>
      <xdr:colOff>589627</xdr:colOff>
      <xdr:row>140</xdr:row>
      <xdr:rowOff>57535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CE7BF6-0212-ED92-1C9F-D51887E15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19088100"/>
          <a:ext cx="10486029" cy="44428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71437</xdr:rowOff>
    </xdr:from>
    <xdr:to>
      <xdr:col>9</xdr:col>
      <xdr:colOff>480576</xdr:colOff>
      <xdr:row>164</xdr:row>
      <xdr:rowOff>71800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5FBFDD-EA26-A938-951F-199659629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3514843"/>
          <a:ext cx="12029639" cy="4167551"/>
        </a:xfrm>
        <a:prstGeom prst="rect">
          <a:avLst/>
        </a:prstGeom>
      </xdr:spPr>
    </xdr:pic>
    <xdr:clientData/>
  </xdr:twoCellAnchor>
  <xdr:twoCellAnchor editAs="oneCell">
    <xdr:from>
      <xdr:col>0</xdr:col>
      <xdr:colOff>2500313</xdr:colOff>
      <xdr:row>165</xdr:row>
      <xdr:rowOff>11907</xdr:rowOff>
    </xdr:from>
    <xdr:to>
      <xdr:col>9</xdr:col>
      <xdr:colOff>400341</xdr:colOff>
      <xdr:row>194</xdr:row>
      <xdr:rowOff>31379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A718190-D63D-C337-5F92-C19BC1531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00313" y="27789188"/>
          <a:ext cx="9449091" cy="48534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10</xdr:col>
      <xdr:colOff>438978</xdr:colOff>
      <xdr:row>222</xdr:row>
      <xdr:rowOff>99460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1AA71E0-5AD4-92F7-1F66-99FB2ABAA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32689800"/>
          <a:ext cx="9975444" cy="4610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10</xdr:col>
      <xdr:colOff>933809</xdr:colOff>
      <xdr:row>253</xdr:row>
      <xdr:rowOff>114745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5E1E03F-3727-F0AB-E862-1C2BD38C3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7383720"/>
          <a:ext cx="10478408" cy="5136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254</xdr:row>
      <xdr:rowOff>0</xdr:rowOff>
    </xdr:from>
    <xdr:to>
      <xdr:col>9</xdr:col>
      <xdr:colOff>202634</xdr:colOff>
      <xdr:row>281</xdr:row>
      <xdr:rowOff>25160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E095DB5-CDC4-3CED-0661-C9B625F39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42572940"/>
          <a:ext cx="8977138" cy="455715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281</xdr:row>
      <xdr:rowOff>0</xdr:rowOff>
    </xdr:from>
    <xdr:to>
      <xdr:col>10</xdr:col>
      <xdr:colOff>749009</xdr:colOff>
      <xdr:row>314</xdr:row>
      <xdr:rowOff>61443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5EB94DA-42E5-6933-C972-93F456F8A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47099220"/>
          <a:ext cx="10303133" cy="55783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315</xdr:row>
      <xdr:rowOff>0</xdr:rowOff>
    </xdr:from>
    <xdr:to>
      <xdr:col>9</xdr:col>
      <xdr:colOff>428873</xdr:colOff>
      <xdr:row>343</xdr:row>
      <xdr:rowOff>133768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8FA698-49C6-DED6-4A64-19716E225B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" y="52798980"/>
          <a:ext cx="9205758" cy="48238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345</xdr:row>
      <xdr:rowOff>0</xdr:rowOff>
    </xdr:from>
    <xdr:to>
      <xdr:col>11</xdr:col>
      <xdr:colOff>100388</xdr:colOff>
      <xdr:row>369</xdr:row>
      <xdr:rowOff>25116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8886771-3D49-8193-FACF-9089A2797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40" y="57828180"/>
          <a:ext cx="10668925" cy="40541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370</xdr:row>
      <xdr:rowOff>0</xdr:rowOff>
    </xdr:from>
    <xdr:to>
      <xdr:col>10</xdr:col>
      <xdr:colOff>705190</xdr:colOff>
      <xdr:row>402</xdr:row>
      <xdr:rowOff>465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A8E5D1B-DA15-6BDD-BB46-06AFF8B5D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" y="62019180"/>
          <a:ext cx="10257409" cy="536494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11</xdr:col>
      <xdr:colOff>485230</xdr:colOff>
      <xdr:row>436</xdr:row>
      <xdr:rowOff>57635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655DA81-41CF-6AED-815D-578B196D4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3840" y="67551300"/>
          <a:ext cx="11042337" cy="55935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437</xdr:row>
      <xdr:rowOff>0</xdr:rowOff>
    </xdr:from>
    <xdr:to>
      <xdr:col>10</xdr:col>
      <xdr:colOff>418460</xdr:colOff>
      <xdr:row>468</xdr:row>
      <xdr:rowOff>450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91983A5-3F33-E876-FB8C-6C7135B52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73251060"/>
          <a:ext cx="9952582" cy="51972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469</xdr:row>
      <xdr:rowOff>0</xdr:rowOff>
    </xdr:from>
    <xdr:to>
      <xdr:col>10</xdr:col>
      <xdr:colOff>342251</xdr:colOff>
      <xdr:row>508</xdr:row>
      <xdr:rowOff>25334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161F916-1434-FB44-2669-5F1BB80C8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78615540"/>
          <a:ext cx="9845893" cy="65690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508</xdr:row>
      <xdr:rowOff>0</xdr:rowOff>
    </xdr:from>
    <xdr:to>
      <xdr:col>11</xdr:col>
      <xdr:colOff>485230</xdr:colOff>
      <xdr:row>538</xdr:row>
      <xdr:rowOff>95694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4F964E7-D84E-92D9-AE73-3765A973B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" y="85153500"/>
          <a:ext cx="11042337" cy="512108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539</xdr:row>
      <xdr:rowOff>0</xdr:rowOff>
    </xdr:from>
    <xdr:to>
      <xdr:col>11</xdr:col>
      <xdr:colOff>671938</xdr:colOff>
      <xdr:row>563</xdr:row>
      <xdr:rowOff>99416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10F362D8-8D39-6B9E-A5DF-566A21BB7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3840" y="90350340"/>
          <a:ext cx="11248095" cy="41075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564</xdr:row>
      <xdr:rowOff>0</xdr:rowOff>
    </xdr:from>
    <xdr:to>
      <xdr:col>10</xdr:col>
      <xdr:colOff>705190</xdr:colOff>
      <xdr:row>592</xdr:row>
      <xdr:rowOff>63278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1FB78F55-4F6C-B0F1-C466-9683E7765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3840" y="94541340"/>
          <a:ext cx="10257409" cy="47629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593</xdr:row>
      <xdr:rowOff>0</xdr:rowOff>
    </xdr:from>
    <xdr:to>
      <xdr:col>11</xdr:col>
      <xdr:colOff>3592556</xdr:colOff>
      <xdr:row>623</xdr:row>
      <xdr:rowOff>95694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D053027-EA46-8F52-A28A-99AA3806C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3840" y="99402900"/>
          <a:ext cx="14166808" cy="512108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624</xdr:row>
      <xdr:rowOff>0</xdr:rowOff>
    </xdr:from>
    <xdr:to>
      <xdr:col>11</xdr:col>
      <xdr:colOff>980573</xdr:colOff>
      <xdr:row>660</xdr:row>
      <xdr:rowOff>99590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6934E65-9165-33E9-3486-05010F997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3840" y="104599740"/>
          <a:ext cx="11537680" cy="611939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661</xdr:row>
      <xdr:rowOff>0</xdr:rowOff>
    </xdr:from>
    <xdr:to>
      <xdr:col>10</xdr:col>
      <xdr:colOff>414649</xdr:colOff>
      <xdr:row>693</xdr:row>
      <xdr:rowOff>38568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C31D23FF-D0C1-CD1C-1E97-8B1921675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3840" y="110802420"/>
          <a:ext cx="9937341" cy="540304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11</xdr:col>
      <xdr:colOff>27990</xdr:colOff>
      <xdr:row>730</xdr:row>
      <xdr:rowOff>522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61DF1A26-0BC9-19E9-8C64-373C287F7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3840" y="116334540"/>
          <a:ext cx="10585097" cy="60279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730</xdr:row>
      <xdr:rowOff>0</xdr:rowOff>
    </xdr:from>
    <xdr:to>
      <xdr:col>10</xdr:col>
      <xdr:colOff>473273</xdr:colOff>
      <xdr:row>757</xdr:row>
      <xdr:rowOff>95651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7450FE3-080C-6D9D-7AFB-9D7CF9E3C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3840" y="122369580"/>
          <a:ext cx="10028789" cy="462574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758</xdr:row>
      <xdr:rowOff>0</xdr:rowOff>
    </xdr:from>
    <xdr:to>
      <xdr:col>10</xdr:col>
      <xdr:colOff>762345</xdr:colOff>
      <xdr:row>786</xdr:row>
      <xdr:rowOff>19458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03C2EEC-A62D-84AC-7C5A-4FC2F461A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3840" y="127063500"/>
          <a:ext cx="10310754" cy="4709568"/>
        </a:xfrm>
        <a:prstGeom prst="rect">
          <a:avLst/>
        </a:prstGeom>
      </xdr:spPr>
    </xdr:pic>
    <xdr:clientData/>
  </xdr:twoCellAnchor>
  <xdr:twoCellAnchor editAs="oneCell">
    <xdr:from>
      <xdr:col>14</xdr:col>
      <xdr:colOff>3075353</xdr:colOff>
      <xdr:row>2</xdr:row>
      <xdr:rowOff>154353</xdr:rowOff>
    </xdr:from>
    <xdr:to>
      <xdr:col>14</xdr:col>
      <xdr:colOff>10268271</xdr:colOff>
      <xdr:row>28</xdr:row>
      <xdr:rowOff>96671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AAA22DB-B1B4-5CB0-C1F9-E84823D1B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0923738" y="476738"/>
          <a:ext cx="7189108" cy="4666815"/>
        </a:xfrm>
        <a:prstGeom prst="rect">
          <a:avLst/>
        </a:prstGeom>
      </xdr:spPr>
    </xdr:pic>
    <xdr:clientData/>
  </xdr:twoCellAnchor>
  <xdr:twoCellAnchor editAs="oneCell">
    <xdr:from>
      <xdr:col>11</xdr:col>
      <xdr:colOff>297657</xdr:colOff>
      <xdr:row>47</xdr:row>
      <xdr:rowOff>130969</xdr:rowOff>
    </xdr:from>
    <xdr:to>
      <xdr:col>14</xdr:col>
      <xdr:colOff>3060984</xdr:colOff>
      <xdr:row>96</xdr:row>
      <xdr:rowOff>60661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D9593B6-4D41-B828-B893-D0EB1347C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3608845" y="8239125"/>
          <a:ext cx="7716327" cy="8097380"/>
        </a:xfrm>
        <a:prstGeom prst="rect">
          <a:avLst/>
        </a:prstGeom>
      </xdr:spPr>
    </xdr:pic>
    <xdr:clientData/>
  </xdr:twoCellAnchor>
  <xdr:twoCellAnchor editAs="oneCell">
    <xdr:from>
      <xdr:col>11</xdr:col>
      <xdr:colOff>714375</xdr:colOff>
      <xdr:row>98</xdr:row>
      <xdr:rowOff>47625</xdr:rowOff>
    </xdr:from>
    <xdr:to>
      <xdr:col>14</xdr:col>
      <xdr:colOff>2115437</xdr:colOff>
      <xdr:row>146</xdr:row>
      <xdr:rowOff>115426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6ED7040-D6EC-CF65-40AC-4D4D030D1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4025563" y="16656844"/>
          <a:ext cx="6354062" cy="8068801"/>
        </a:xfrm>
        <a:prstGeom prst="rect">
          <a:avLst/>
        </a:prstGeom>
      </xdr:spPr>
    </xdr:pic>
    <xdr:clientData/>
  </xdr:twoCellAnchor>
  <xdr:twoCellAnchor editAs="oneCell">
    <xdr:from>
      <xdr:col>11</xdr:col>
      <xdr:colOff>250032</xdr:colOff>
      <xdr:row>150</xdr:row>
      <xdr:rowOff>11906</xdr:rowOff>
    </xdr:from>
    <xdr:to>
      <xdr:col>14</xdr:col>
      <xdr:colOff>1632041</xdr:colOff>
      <xdr:row>197</xdr:row>
      <xdr:rowOff>65395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6572A78-FC82-04B3-1E7F-1609F7505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3561220" y="25288875"/>
          <a:ext cx="6335009" cy="78878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uebleswelder.cl/producto/arrimo-fierro-y-madera-modelo-a2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CD453-0DB2-4FE2-B942-3C51E578B299}">
  <dimension ref="A2:R44"/>
  <sheetViews>
    <sheetView showGridLines="0" tabSelected="1" zoomScale="85" zoomScaleNormal="85" workbookViewId="0">
      <selection activeCell="A36" sqref="A36"/>
    </sheetView>
  </sheetViews>
  <sheetFormatPr baseColWidth="10" defaultRowHeight="15"/>
  <cols>
    <col min="1" max="1" width="44" customWidth="1"/>
    <col min="2" max="2" width="5.42578125" customWidth="1"/>
    <col min="3" max="3" width="1.42578125" customWidth="1"/>
    <col min="4" max="4" width="48.42578125" bestFit="1" customWidth="1"/>
    <col min="5" max="5" width="1" customWidth="1"/>
    <col min="6" max="6" width="10.42578125" customWidth="1"/>
    <col min="7" max="7" width="8.5703125" customWidth="1"/>
    <col min="8" max="8" width="15" customWidth="1"/>
    <col min="9" max="9" width="17.140625" customWidth="1"/>
    <col min="10" max="10" width="1.42578125" customWidth="1"/>
    <col min="11" max="11" width="8.7109375" customWidth="1"/>
    <col min="12" max="12" width="8.85546875" customWidth="1"/>
    <col min="13" max="13" width="12.5703125" bestFit="1" customWidth="1"/>
    <col min="14" max="14" width="14.42578125" customWidth="1"/>
    <col min="15" max="15" width="5.140625" bestFit="1" customWidth="1"/>
    <col min="16" max="16" width="14" bestFit="1" customWidth="1"/>
    <col min="17" max="17" width="1.5703125" customWidth="1"/>
    <col min="18" max="18" width="29.42578125" customWidth="1"/>
  </cols>
  <sheetData>
    <row r="2" spans="1:18">
      <c r="B2" s="1"/>
      <c r="C2" s="1"/>
      <c r="D2" s="46"/>
      <c r="E2" s="1"/>
      <c r="F2" s="134"/>
      <c r="G2" s="194" t="s">
        <v>149</v>
      </c>
      <c r="H2" s="194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t="s">
        <v>169</v>
      </c>
      <c r="B3" s="48"/>
      <c r="C3" s="48"/>
      <c r="D3" s="84" t="s">
        <v>155</v>
      </c>
      <c r="E3" s="48"/>
      <c r="F3" s="135"/>
      <c r="G3" s="195" t="s">
        <v>152</v>
      </c>
      <c r="H3" s="195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8">
      <c r="B4" s="78" t="s">
        <v>9</v>
      </c>
      <c r="C4" s="48"/>
      <c r="D4" s="77" t="s">
        <v>2</v>
      </c>
      <c r="E4" s="50"/>
      <c r="F4" s="187" t="s">
        <v>0</v>
      </c>
      <c r="G4" s="188"/>
      <c r="H4" s="188"/>
      <c r="I4" s="189"/>
      <c r="J4" s="51"/>
      <c r="K4" s="190" t="s">
        <v>1</v>
      </c>
      <c r="L4" s="190"/>
      <c r="M4" s="191"/>
      <c r="N4" s="191"/>
      <c r="O4" s="191"/>
      <c r="P4" s="191"/>
      <c r="Q4" s="52"/>
      <c r="R4" s="49"/>
    </row>
    <row r="5" spans="1:18">
      <c r="B5" s="85"/>
      <c r="C5" s="86"/>
      <c r="D5" s="87" t="s">
        <v>156</v>
      </c>
      <c r="E5" s="51"/>
      <c r="F5" s="88"/>
      <c r="G5" s="85"/>
      <c r="H5" s="85"/>
      <c r="I5" s="85"/>
      <c r="J5" s="51"/>
      <c r="K5" s="88"/>
      <c r="L5" s="88"/>
      <c r="M5" s="85"/>
      <c r="N5" s="85"/>
      <c r="O5" s="85"/>
      <c r="P5" s="85"/>
      <c r="Q5" s="52"/>
      <c r="R5" s="49"/>
    </row>
    <row r="6" spans="1:18">
      <c r="B6" s="85"/>
      <c r="C6" s="86"/>
      <c r="D6" s="84" t="s">
        <v>32</v>
      </c>
      <c r="E6" s="51"/>
      <c r="F6" s="88"/>
      <c r="G6" s="85"/>
      <c r="H6" s="85"/>
      <c r="I6" s="85"/>
      <c r="J6" s="51"/>
      <c r="K6" s="88"/>
      <c r="L6" s="88"/>
      <c r="M6" s="85"/>
      <c r="N6" s="85"/>
      <c r="O6" s="85"/>
      <c r="P6" s="85"/>
      <c r="Q6" s="52"/>
      <c r="R6" s="49"/>
    </row>
    <row r="7" spans="1:18">
      <c r="B7" s="54">
        <v>1</v>
      </c>
      <c r="C7" s="55"/>
      <c r="D7" s="89" t="s">
        <v>39</v>
      </c>
      <c r="E7" s="56"/>
      <c r="F7" s="57" t="s">
        <v>3</v>
      </c>
      <c r="G7" s="54" t="s">
        <v>4</v>
      </c>
      <c r="H7" s="58" t="s">
        <v>5</v>
      </c>
      <c r="I7" s="59" t="s">
        <v>6</v>
      </c>
      <c r="J7" s="53"/>
      <c r="K7" s="57" t="s">
        <v>3</v>
      </c>
      <c r="L7" s="54" t="s">
        <v>4</v>
      </c>
      <c r="M7" s="58" t="s">
        <v>5</v>
      </c>
      <c r="N7" s="59" t="s">
        <v>6</v>
      </c>
      <c r="O7" s="57" t="s">
        <v>7</v>
      </c>
      <c r="P7" s="62" t="s">
        <v>8</v>
      </c>
      <c r="Q7" s="60"/>
      <c r="R7" s="61"/>
    </row>
    <row r="8" spans="1:18">
      <c r="A8" s="211" t="s">
        <v>163</v>
      </c>
      <c r="B8" s="90" t="s">
        <v>52</v>
      </c>
      <c r="C8" s="48"/>
      <c r="D8" s="168" t="s">
        <v>38</v>
      </c>
      <c r="E8" s="169"/>
      <c r="F8" s="170">
        <v>160</v>
      </c>
      <c r="G8" s="171" t="s">
        <v>40</v>
      </c>
      <c r="H8" s="172">
        <v>30000</v>
      </c>
      <c r="I8" s="172">
        <f>+F8*H8</f>
        <v>4800000</v>
      </c>
      <c r="J8" s="63"/>
      <c r="K8" s="170">
        <v>170</v>
      </c>
      <c r="L8" s="171" t="s">
        <v>40</v>
      </c>
      <c r="M8" s="172">
        <v>2100</v>
      </c>
      <c r="N8" s="172">
        <f>+K8*M8</f>
        <v>357000</v>
      </c>
      <c r="O8" s="65">
        <v>0</v>
      </c>
      <c r="P8" s="172">
        <f>+(-N8*O8)+N8</f>
        <v>357000</v>
      </c>
      <c r="Q8" s="64"/>
      <c r="R8" s="180" t="s">
        <v>72</v>
      </c>
    </row>
    <row r="9" spans="1:18">
      <c r="A9" s="211" t="s">
        <v>163</v>
      </c>
      <c r="B9" s="90" t="s">
        <v>53</v>
      </c>
      <c r="C9" s="48"/>
      <c r="D9" s="168" t="s">
        <v>68</v>
      </c>
      <c r="E9" s="169"/>
      <c r="F9" s="170">
        <v>0</v>
      </c>
      <c r="G9" s="171" t="s">
        <v>40</v>
      </c>
      <c r="H9" s="172">
        <v>0</v>
      </c>
      <c r="I9" s="172">
        <f>+F9*H9</f>
        <v>0</v>
      </c>
      <c r="J9" s="63"/>
      <c r="K9" s="170">
        <v>170</v>
      </c>
      <c r="L9" s="171" t="s">
        <v>40</v>
      </c>
      <c r="M9" s="172">
        <v>2500</v>
      </c>
      <c r="N9" s="172">
        <f>+K9*M9</f>
        <v>425000</v>
      </c>
      <c r="O9" s="65">
        <v>0</v>
      </c>
      <c r="P9" s="172">
        <f>+(-N9*O9)+N9</f>
        <v>425000</v>
      </c>
      <c r="Q9" s="64"/>
      <c r="R9" s="180" t="s">
        <v>72</v>
      </c>
    </row>
    <row r="10" spans="1:18">
      <c r="A10" s="211" t="s">
        <v>163</v>
      </c>
      <c r="B10" s="90" t="s">
        <v>70</v>
      </c>
      <c r="C10" s="48"/>
      <c r="D10" s="173" t="s">
        <v>69</v>
      </c>
      <c r="E10" s="169"/>
      <c r="F10" s="170">
        <v>0</v>
      </c>
      <c r="G10" s="171" t="s">
        <v>40</v>
      </c>
      <c r="H10" s="172">
        <v>0</v>
      </c>
      <c r="I10" s="172">
        <f>+F10*H10</f>
        <v>0</v>
      </c>
      <c r="J10" s="63"/>
      <c r="K10" s="170">
        <v>170</v>
      </c>
      <c r="L10" s="171" t="s">
        <v>40</v>
      </c>
      <c r="M10" s="172">
        <v>1000</v>
      </c>
      <c r="N10" s="172">
        <f>+K10*M10</f>
        <v>170000</v>
      </c>
      <c r="O10" s="65">
        <v>0</v>
      </c>
      <c r="P10" s="172">
        <f>+(-N10*O10)+N10</f>
        <v>170000</v>
      </c>
      <c r="Q10" s="64"/>
      <c r="R10" s="180" t="s">
        <v>72</v>
      </c>
    </row>
    <row r="11" spans="1:18" s="143" customFormat="1">
      <c r="A11" s="148" t="s">
        <v>170</v>
      </c>
      <c r="B11" s="144" t="s">
        <v>71</v>
      </c>
      <c r="C11" s="145"/>
      <c r="D11" s="168" t="s">
        <v>41</v>
      </c>
      <c r="E11" s="169"/>
      <c r="F11" s="170">
        <v>10</v>
      </c>
      <c r="G11" s="171" t="s">
        <v>42</v>
      </c>
      <c r="H11" s="172">
        <v>5413</v>
      </c>
      <c r="I11" s="172">
        <f>+F11*H11</f>
        <v>54130</v>
      </c>
      <c r="J11" s="123"/>
      <c r="K11" s="170">
        <v>10</v>
      </c>
      <c r="L11" s="171" t="s">
        <v>42</v>
      </c>
      <c r="M11" s="172">
        <v>5413</v>
      </c>
      <c r="N11" s="172">
        <f>+K11*M11</f>
        <v>54130</v>
      </c>
      <c r="O11" s="65">
        <v>0</v>
      </c>
      <c r="P11" s="172">
        <f>+(-N11*O11)+N11</f>
        <v>54130</v>
      </c>
      <c r="Q11" s="124"/>
      <c r="R11" s="180" t="s">
        <v>151</v>
      </c>
    </row>
    <row r="12" spans="1:18">
      <c r="A12" s="147"/>
      <c r="B12" s="54">
        <v>2</v>
      </c>
      <c r="C12" s="55"/>
      <c r="D12" s="174" t="s">
        <v>44</v>
      </c>
      <c r="E12" s="169"/>
      <c r="F12" s="175" t="s">
        <v>3</v>
      </c>
      <c r="G12" s="176" t="s">
        <v>4</v>
      </c>
      <c r="H12" s="177" t="s">
        <v>5</v>
      </c>
      <c r="I12" s="178" t="s">
        <v>6</v>
      </c>
      <c r="J12" s="53"/>
      <c r="K12" s="175" t="s">
        <v>3</v>
      </c>
      <c r="L12" s="176" t="s">
        <v>4</v>
      </c>
      <c r="M12" s="177" t="s">
        <v>5</v>
      </c>
      <c r="N12" s="178" t="s">
        <v>6</v>
      </c>
      <c r="O12" s="175" t="s">
        <v>7</v>
      </c>
      <c r="P12" s="178" t="s">
        <v>8</v>
      </c>
      <c r="Q12" s="60"/>
      <c r="R12" s="61"/>
    </row>
    <row r="13" spans="1:18">
      <c r="A13" s="211" t="s">
        <v>163</v>
      </c>
      <c r="B13" s="90" t="s">
        <v>54</v>
      </c>
      <c r="C13" s="48"/>
      <c r="D13" s="173" t="s">
        <v>41</v>
      </c>
      <c r="E13" s="169"/>
      <c r="F13" s="170">
        <v>10</v>
      </c>
      <c r="G13" s="171" t="s">
        <v>42</v>
      </c>
      <c r="H13" s="172">
        <v>5413</v>
      </c>
      <c r="I13" s="172">
        <f>+F13*H13</f>
        <v>54130</v>
      </c>
      <c r="J13" s="123"/>
      <c r="K13" s="170">
        <v>0</v>
      </c>
      <c r="L13" s="171" t="s">
        <v>42</v>
      </c>
      <c r="M13" s="172">
        <v>5413</v>
      </c>
      <c r="N13" s="172">
        <f>+K13*M13</f>
        <v>0</v>
      </c>
      <c r="O13" s="65">
        <v>0</v>
      </c>
      <c r="P13" s="172">
        <f>+(-N13*O13)+N13</f>
        <v>0</v>
      </c>
      <c r="Q13" s="64"/>
      <c r="R13" s="122" t="s">
        <v>152</v>
      </c>
    </row>
    <row r="14" spans="1:18">
      <c r="A14" s="211" t="s">
        <v>163</v>
      </c>
      <c r="B14" s="90" t="s">
        <v>55</v>
      </c>
      <c r="C14" s="48"/>
      <c r="D14" s="173" t="s">
        <v>45</v>
      </c>
      <c r="E14" s="169"/>
      <c r="F14" s="170">
        <v>10</v>
      </c>
      <c r="G14" s="171" t="s">
        <v>42</v>
      </c>
      <c r="H14" s="172">
        <v>1663</v>
      </c>
      <c r="I14" s="172">
        <f>+F14*H14</f>
        <v>16630</v>
      </c>
      <c r="J14" s="123"/>
      <c r="K14" s="170">
        <v>0</v>
      </c>
      <c r="L14" s="171" t="s">
        <v>42</v>
      </c>
      <c r="M14" s="172">
        <v>1663</v>
      </c>
      <c r="N14" s="172">
        <f>+K14*M14</f>
        <v>0</v>
      </c>
      <c r="O14" s="65">
        <v>0</v>
      </c>
      <c r="P14" s="172">
        <f>+(-N14*O14)+N14</f>
        <v>0</v>
      </c>
      <c r="Q14" s="64"/>
      <c r="R14" s="122" t="s">
        <v>152</v>
      </c>
    </row>
    <row r="15" spans="1:18">
      <c r="A15" s="147"/>
      <c r="B15" s="54">
        <v>3</v>
      </c>
      <c r="C15" s="55"/>
      <c r="D15" s="174" t="s">
        <v>49</v>
      </c>
      <c r="E15" s="169"/>
      <c r="F15" s="175" t="s">
        <v>3</v>
      </c>
      <c r="G15" s="176" t="s">
        <v>4</v>
      </c>
      <c r="H15" s="177" t="s">
        <v>5</v>
      </c>
      <c r="I15" s="178" t="s">
        <v>6</v>
      </c>
      <c r="J15" s="53"/>
      <c r="K15" s="175" t="s">
        <v>3</v>
      </c>
      <c r="L15" s="176" t="s">
        <v>4</v>
      </c>
      <c r="M15" s="177" t="s">
        <v>5</v>
      </c>
      <c r="N15" s="178" t="s">
        <v>6</v>
      </c>
      <c r="O15" s="175" t="s">
        <v>7</v>
      </c>
      <c r="P15" s="178" t="s">
        <v>8</v>
      </c>
      <c r="Q15" s="60"/>
      <c r="R15" s="61"/>
    </row>
    <row r="16" spans="1:18">
      <c r="A16" s="211" t="s">
        <v>163</v>
      </c>
      <c r="B16" s="90" t="s">
        <v>56</v>
      </c>
      <c r="C16" s="48"/>
      <c r="D16" s="173" t="s">
        <v>47</v>
      </c>
      <c r="E16" s="169"/>
      <c r="F16" s="170">
        <v>21</v>
      </c>
      <c r="G16" s="171" t="s">
        <v>40</v>
      </c>
      <c r="H16" s="172">
        <v>20490</v>
      </c>
      <c r="I16" s="172">
        <f>+F16*H16</f>
        <v>430290</v>
      </c>
      <c r="J16" s="123"/>
      <c r="K16" s="170">
        <v>0</v>
      </c>
      <c r="L16" s="171" t="s">
        <v>40</v>
      </c>
      <c r="M16" s="172">
        <v>20490</v>
      </c>
      <c r="N16" s="172">
        <f>+K16*M16</f>
        <v>0</v>
      </c>
      <c r="O16" s="65">
        <v>0</v>
      </c>
      <c r="P16" s="172">
        <f>+(-N16*O16)+N16</f>
        <v>0</v>
      </c>
      <c r="Q16" s="124"/>
      <c r="R16" s="122" t="s">
        <v>152</v>
      </c>
    </row>
    <row r="17" spans="1:18">
      <c r="A17" s="211" t="s">
        <v>163</v>
      </c>
      <c r="B17" s="90" t="s">
        <v>57</v>
      </c>
      <c r="C17" s="48"/>
      <c r="D17" s="173" t="s">
        <v>48</v>
      </c>
      <c r="E17" s="169"/>
      <c r="F17" s="170">
        <v>21</v>
      </c>
      <c r="G17" s="171" t="s">
        <v>40</v>
      </c>
      <c r="H17" s="172">
        <v>8990</v>
      </c>
      <c r="I17" s="172">
        <f>+F17*H17</f>
        <v>188790</v>
      </c>
      <c r="J17" s="123"/>
      <c r="K17" s="170">
        <v>0</v>
      </c>
      <c r="L17" s="171" t="s">
        <v>40</v>
      </c>
      <c r="M17" s="172">
        <v>8990</v>
      </c>
      <c r="N17" s="172">
        <f>+K17*M17</f>
        <v>0</v>
      </c>
      <c r="O17" s="65">
        <v>0</v>
      </c>
      <c r="P17" s="172">
        <f>+(-N17*O17)+N17</f>
        <v>0</v>
      </c>
      <c r="Q17" s="124"/>
      <c r="R17" s="122" t="s">
        <v>152</v>
      </c>
    </row>
    <row r="18" spans="1:18">
      <c r="A18" s="211" t="s">
        <v>163</v>
      </c>
      <c r="B18" s="90" t="s">
        <v>58</v>
      </c>
      <c r="C18" s="48"/>
      <c r="D18" s="173" t="s">
        <v>41</v>
      </c>
      <c r="E18" s="169"/>
      <c r="F18" s="170">
        <v>16</v>
      </c>
      <c r="G18" s="171" t="s">
        <v>42</v>
      </c>
      <c r="H18" s="172">
        <v>5412.5</v>
      </c>
      <c r="I18" s="172">
        <f>+F18*H18</f>
        <v>86600</v>
      </c>
      <c r="J18" s="123"/>
      <c r="K18" s="170">
        <v>0</v>
      </c>
      <c r="L18" s="171" t="s">
        <v>42</v>
      </c>
      <c r="M18" s="172">
        <v>5412.5</v>
      </c>
      <c r="N18" s="172">
        <f>+K18*M18</f>
        <v>0</v>
      </c>
      <c r="O18" s="65">
        <v>0</v>
      </c>
      <c r="P18" s="172">
        <f>+(-N18*O18)+N18</f>
        <v>0</v>
      </c>
      <c r="Q18" s="124"/>
      <c r="R18" s="122" t="s">
        <v>152</v>
      </c>
    </row>
    <row r="19" spans="1:18">
      <c r="A19" s="211" t="s">
        <v>163</v>
      </c>
      <c r="B19" s="90" t="s">
        <v>59</v>
      </c>
      <c r="C19" s="48"/>
      <c r="D19" s="173" t="s">
        <v>45</v>
      </c>
      <c r="E19" s="169"/>
      <c r="F19" s="170">
        <v>16</v>
      </c>
      <c r="G19" s="171" t="s">
        <v>42</v>
      </c>
      <c r="H19" s="172">
        <v>1662.5</v>
      </c>
      <c r="I19" s="172">
        <f>+F19*H19</f>
        <v>26600</v>
      </c>
      <c r="J19" s="123"/>
      <c r="K19" s="170">
        <v>0</v>
      </c>
      <c r="L19" s="171" t="s">
        <v>42</v>
      </c>
      <c r="M19" s="172">
        <v>1662.5</v>
      </c>
      <c r="N19" s="172">
        <f>+K19*M19</f>
        <v>0</v>
      </c>
      <c r="O19" s="65">
        <v>0</v>
      </c>
      <c r="P19" s="172">
        <f>+(-N19*O19)+N19</f>
        <v>0</v>
      </c>
      <c r="Q19" s="124"/>
      <c r="R19" s="122" t="s">
        <v>152</v>
      </c>
    </row>
    <row r="20" spans="1:18">
      <c r="A20" s="147"/>
      <c r="B20" s="54">
        <v>4</v>
      </c>
      <c r="C20" s="55"/>
      <c r="D20" s="174" t="s">
        <v>50</v>
      </c>
      <c r="E20" s="169"/>
      <c r="F20" s="175" t="s">
        <v>3</v>
      </c>
      <c r="G20" s="176" t="s">
        <v>4</v>
      </c>
      <c r="H20" s="177" t="s">
        <v>5</v>
      </c>
      <c r="I20" s="178" t="s">
        <v>6</v>
      </c>
      <c r="J20" s="53"/>
      <c r="K20" s="175" t="s">
        <v>3</v>
      </c>
      <c r="L20" s="176" t="s">
        <v>4</v>
      </c>
      <c r="M20" s="177" t="s">
        <v>5</v>
      </c>
      <c r="N20" s="178" t="s">
        <v>6</v>
      </c>
      <c r="O20" s="175" t="s">
        <v>7</v>
      </c>
      <c r="P20" s="178" t="s">
        <v>8</v>
      </c>
      <c r="Q20" s="60"/>
      <c r="R20" s="61"/>
    </row>
    <row r="21" spans="1:18">
      <c r="A21" s="211" t="s">
        <v>163</v>
      </c>
      <c r="B21" s="90" t="s">
        <v>60</v>
      </c>
      <c r="C21" s="48"/>
      <c r="D21" s="173" t="s">
        <v>47</v>
      </c>
      <c r="E21" s="169"/>
      <c r="F21" s="170">
        <v>12</v>
      </c>
      <c r="G21" s="171" t="s">
        <v>40</v>
      </c>
      <c r="H21" s="172">
        <v>20490</v>
      </c>
      <c r="I21" s="172">
        <f>+F21*H21</f>
        <v>245880</v>
      </c>
      <c r="J21" s="123"/>
      <c r="K21" s="170">
        <v>0</v>
      </c>
      <c r="L21" s="171" t="s">
        <v>40</v>
      </c>
      <c r="M21" s="172">
        <v>20490</v>
      </c>
      <c r="N21" s="172">
        <f>+K21*M21</f>
        <v>0</v>
      </c>
      <c r="O21" s="65">
        <v>0</v>
      </c>
      <c r="P21" s="172">
        <f>+(-N21*O21)+N21</f>
        <v>0</v>
      </c>
      <c r="Q21" s="124"/>
      <c r="R21" s="122" t="s">
        <v>152</v>
      </c>
    </row>
    <row r="22" spans="1:18">
      <c r="A22" s="211" t="s">
        <v>163</v>
      </c>
      <c r="B22" s="90" t="s">
        <v>61</v>
      </c>
      <c r="C22" s="48"/>
      <c r="D22" s="173" t="s">
        <v>48</v>
      </c>
      <c r="E22" s="169"/>
      <c r="F22" s="170">
        <v>12</v>
      </c>
      <c r="G22" s="171" t="s">
        <v>40</v>
      </c>
      <c r="H22" s="172">
        <v>8990</v>
      </c>
      <c r="I22" s="172">
        <f>+F22*H22</f>
        <v>107880</v>
      </c>
      <c r="J22" s="123"/>
      <c r="K22" s="170">
        <v>0</v>
      </c>
      <c r="L22" s="171" t="s">
        <v>40</v>
      </c>
      <c r="M22" s="172">
        <v>8990</v>
      </c>
      <c r="N22" s="172">
        <f>+K22*M22</f>
        <v>0</v>
      </c>
      <c r="O22" s="65">
        <v>0</v>
      </c>
      <c r="P22" s="172">
        <f>+(-N22*O22)+N22</f>
        <v>0</v>
      </c>
      <c r="Q22" s="124"/>
      <c r="R22" s="122" t="s">
        <v>152</v>
      </c>
    </row>
    <row r="23" spans="1:18">
      <c r="A23" s="211" t="s">
        <v>163</v>
      </c>
      <c r="B23" s="90" t="s">
        <v>62</v>
      </c>
      <c r="C23" s="48"/>
      <c r="D23" s="173" t="s">
        <v>41</v>
      </c>
      <c r="E23" s="169"/>
      <c r="F23" s="170">
        <v>11</v>
      </c>
      <c r="G23" s="171" t="s">
        <v>42</v>
      </c>
      <c r="H23" s="172">
        <v>5412.5</v>
      </c>
      <c r="I23" s="172">
        <f>+F23*H23</f>
        <v>59537.5</v>
      </c>
      <c r="J23" s="123"/>
      <c r="K23" s="170">
        <v>0</v>
      </c>
      <c r="L23" s="171" t="s">
        <v>42</v>
      </c>
      <c r="M23" s="172">
        <v>5412.5</v>
      </c>
      <c r="N23" s="172">
        <f>+K23*M23</f>
        <v>0</v>
      </c>
      <c r="O23" s="65">
        <v>0</v>
      </c>
      <c r="P23" s="172">
        <f>+(-N23*O23)+N23</f>
        <v>0</v>
      </c>
      <c r="Q23" s="124"/>
      <c r="R23" s="122" t="s">
        <v>152</v>
      </c>
    </row>
    <row r="24" spans="1:18">
      <c r="A24" s="211" t="s">
        <v>163</v>
      </c>
      <c r="B24" s="90" t="s">
        <v>63</v>
      </c>
      <c r="C24" s="48"/>
      <c r="D24" s="173" t="s">
        <v>45</v>
      </c>
      <c r="E24" s="169"/>
      <c r="F24" s="170">
        <v>11</v>
      </c>
      <c r="G24" s="171" t="s">
        <v>42</v>
      </c>
      <c r="H24" s="172">
        <v>1662.5</v>
      </c>
      <c r="I24" s="172">
        <f>+F24*H24</f>
        <v>18287.5</v>
      </c>
      <c r="J24" s="123"/>
      <c r="K24" s="170">
        <v>0</v>
      </c>
      <c r="L24" s="171" t="s">
        <v>42</v>
      </c>
      <c r="M24" s="172">
        <v>1662.5</v>
      </c>
      <c r="N24" s="172">
        <f>+K24*M24</f>
        <v>0</v>
      </c>
      <c r="O24" s="65">
        <v>0</v>
      </c>
      <c r="P24" s="172">
        <f>+(-N24*O24)+N24</f>
        <v>0</v>
      </c>
      <c r="Q24" s="124"/>
      <c r="R24" s="122" t="s">
        <v>152</v>
      </c>
    </row>
    <row r="25" spans="1:18">
      <c r="A25" s="147"/>
      <c r="B25" s="54">
        <v>5</v>
      </c>
      <c r="C25" s="55"/>
      <c r="D25" s="174" t="s">
        <v>51</v>
      </c>
      <c r="E25" s="169"/>
      <c r="F25" s="175" t="s">
        <v>3</v>
      </c>
      <c r="G25" s="176" t="s">
        <v>4</v>
      </c>
      <c r="H25" s="177" t="s">
        <v>5</v>
      </c>
      <c r="I25" s="178" t="s">
        <v>6</v>
      </c>
      <c r="J25" s="53"/>
      <c r="K25" s="175" t="s">
        <v>3</v>
      </c>
      <c r="L25" s="176" t="s">
        <v>4</v>
      </c>
      <c r="M25" s="177" t="s">
        <v>5</v>
      </c>
      <c r="N25" s="178" t="s">
        <v>6</v>
      </c>
      <c r="O25" s="175" t="s">
        <v>7</v>
      </c>
      <c r="P25" s="178" t="s">
        <v>8</v>
      </c>
      <c r="Q25" s="60"/>
      <c r="R25" s="61"/>
    </row>
    <row r="26" spans="1:18">
      <c r="A26" s="211" t="s">
        <v>163</v>
      </c>
      <c r="B26" s="90" t="s">
        <v>64</v>
      </c>
      <c r="C26" s="48"/>
      <c r="D26" s="173" t="s">
        <v>47</v>
      </c>
      <c r="E26" s="169"/>
      <c r="F26" s="170">
        <v>12</v>
      </c>
      <c r="G26" s="171" t="s">
        <v>40</v>
      </c>
      <c r="H26" s="172">
        <v>20490</v>
      </c>
      <c r="I26" s="172">
        <f>+F26*H26</f>
        <v>245880</v>
      </c>
      <c r="J26" s="63"/>
      <c r="K26" s="170">
        <v>12</v>
      </c>
      <c r="L26" s="171" t="s">
        <v>40</v>
      </c>
      <c r="M26" s="172">
        <v>20490</v>
      </c>
      <c r="N26" s="172">
        <f>+K26*M26</f>
        <v>245880</v>
      </c>
      <c r="O26" s="65">
        <v>0</v>
      </c>
      <c r="P26" s="172">
        <f>+(-N26*O26)+N26</f>
        <v>245880</v>
      </c>
      <c r="Q26" s="64"/>
      <c r="R26" s="180" t="s">
        <v>73</v>
      </c>
    </row>
    <row r="27" spans="1:18">
      <c r="A27" s="211" t="s">
        <v>163</v>
      </c>
      <c r="B27" s="90" t="s">
        <v>65</v>
      </c>
      <c r="C27" s="48"/>
      <c r="D27" s="173" t="s">
        <v>48</v>
      </c>
      <c r="E27" s="169"/>
      <c r="F27" s="170">
        <v>12</v>
      </c>
      <c r="G27" s="171" t="s">
        <v>40</v>
      </c>
      <c r="H27" s="172">
        <v>8990</v>
      </c>
      <c r="I27" s="172">
        <f>+F27*H27</f>
        <v>107880</v>
      </c>
      <c r="J27" s="63"/>
      <c r="K27" s="170">
        <v>12</v>
      </c>
      <c r="L27" s="171" t="s">
        <v>40</v>
      </c>
      <c r="M27" s="172">
        <v>8990</v>
      </c>
      <c r="N27" s="172">
        <f>+K27*M27</f>
        <v>107880</v>
      </c>
      <c r="O27" s="65">
        <v>0</v>
      </c>
      <c r="P27" s="172">
        <f>+(-N27*O27)+N27</f>
        <v>107880</v>
      </c>
      <c r="Q27" s="64"/>
      <c r="R27" s="180" t="s">
        <v>73</v>
      </c>
    </row>
    <row r="28" spans="1:18">
      <c r="A28" s="211" t="s">
        <v>163</v>
      </c>
      <c r="B28" s="90" t="s">
        <v>66</v>
      </c>
      <c r="C28" s="48"/>
      <c r="D28" s="173" t="s">
        <v>41</v>
      </c>
      <c r="E28" s="169"/>
      <c r="F28" s="170">
        <v>11</v>
      </c>
      <c r="G28" s="171" t="s">
        <v>42</v>
      </c>
      <c r="H28" s="172">
        <v>5412.5</v>
      </c>
      <c r="I28" s="172">
        <f>+F28*H28</f>
        <v>59537.5</v>
      </c>
      <c r="J28" s="63"/>
      <c r="K28" s="170">
        <v>11</v>
      </c>
      <c r="L28" s="171" t="s">
        <v>42</v>
      </c>
      <c r="M28" s="172">
        <v>5412.5</v>
      </c>
      <c r="N28" s="172">
        <f>+K28*M28</f>
        <v>59537.5</v>
      </c>
      <c r="O28" s="65">
        <v>0</v>
      </c>
      <c r="P28" s="172">
        <f>+(-N28*O28)+N28</f>
        <v>59537.5</v>
      </c>
      <c r="Q28" s="64"/>
      <c r="R28" s="180" t="s">
        <v>73</v>
      </c>
    </row>
    <row r="29" spans="1:18">
      <c r="A29" s="211" t="s">
        <v>163</v>
      </c>
      <c r="B29" s="90" t="s">
        <v>67</v>
      </c>
      <c r="C29" s="48"/>
      <c r="D29" s="173" t="s">
        <v>45</v>
      </c>
      <c r="E29" s="169"/>
      <c r="F29" s="170">
        <v>11</v>
      </c>
      <c r="G29" s="171" t="s">
        <v>42</v>
      </c>
      <c r="H29" s="172">
        <v>1662.5</v>
      </c>
      <c r="I29" s="172">
        <f>+F29*H29</f>
        <v>18287.5</v>
      </c>
      <c r="J29" s="63"/>
      <c r="K29" s="170">
        <v>11</v>
      </c>
      <c r="L29" s="171" t="s">
        <v>42</v>
      </c>
      <c r="M29" s="172">
        <v>1662.5</v>
      </c>
      <c r="N29" s="172">
        <f>+K29*M29</f>
        <v>18287.5</v>
      </c>
      <c r="O29" s="65">
        <v>0</v>
      </c>
      <c r="P29" s="172">
        <f>+(-N29*O29)+N29</f>
        <v>18287.5</v>
      </c>
      <c r="Q29" s="64"/>
      <c r="R29" s="180" t="s">
        <v>73</v>
      </c>
    </row>
    <row r="30" spans="1:18">
      <c r="A30" s="147"/>
      <c r="B30" s="54">
        <v>6</v>
      </c>
      <c r="C30" s="55"/>
      <c r="D30" s="174" t="s">
        <v>74</v>
      </c>
      <c r="E30" s="169"/>
      <c r="F30" s="175" t="s">
        <v>3</v>
      </c>
      <c r="G30" s="176" t="s">
        <v>4</v>
      </c>
      <c r="H30" s="177" t="s">
        <v>5</v>
      </c>
      <c r="I30" s="178" t="s">
        <v>6</v>
      </c>
      <c r="J30" s="53"/>
      <c r="K30" s="175" t="s">
        <v>3</v>
      </c>
      <c r="L30" s="176" t="s">
        <v>4</v>
      </c>
      <c r="M30" s="177" t="s">
        <v>5</v>
      </c>
      <c r="N30" s="178" t="s">
        <v>6</v>
      </c>
      <c r="O30" s="175" t="s">
        <v>7</v>
      </c>
      <c r="P30" s="178" t="s">
        <v>8</v>
      </c>
      <c r="Q30" s="60"/>
      <c r="R30" s="61"/>
    </row>
    <row r="31" spans="1:18">
      <c r="A31" s="211" t="s">
        <v>163</v>
      </c>
      <c r="B31" s="90" t="s">
        <v>76</v>
      </c>
      <c r="C31" s="48"/>
      <c r="D31" s="173" t="s">
        <v>47</v>
      </c>
      <c r="E31" s="169"/>
      <c r="F31" s="170">
        <v>0</v>
      </c>
      <c r="G31" s="171" t="s">
        <v>40</v>
      </c>
      <c r="H31" s="172">
        <v>0</v>
      </c>
      <c r="I31" s="172">
        <f>+F31*H31</f>
        <v>0</v>
      </c>
      <c r="J31" s="123"/>
      <c r="K31" s="170">
        <v>54</v>
      </c>
      <c r="L31" s="171" t="s">
        <v>40</v>
      </c>
      <c r="M31" s="172">
        <v>20490</v>
      </c>
      <c r="N31" s="172">
        <f>+K31*M31</f>
        <v>1106460</v>
      </c>
      <c r="O31" s="65">
        <v>0</v>
      </c>
      <c r="P31" s="172">
        <f>+(-N31*O31)+N31</f>
        <v>1106460</v>
      </c>
      <c r="Q31" s="124"/>
      <c r="R31" s="122" t="s">
        <v>75</v>
      </c>
    </row>
    <row r="32" spans="1:18">
      <c r="A32" s="211" t="s">
        <v>163</v>
      </c>
      <c r="B32" s="90" t="s">
        <v>77</v>
      </c>
      <c r="C32" s="48"/>
      <c r="D32" s="173" t="s">
        <v>48</v>
      </c>
      <c r="E32" s="169"/>
      <c r="F32" s="170">
        <v>0</v>
      </c>
      <c r="G32" s="171" t="s">
        <v>40</v>
      </c>
      <c r="H32" s="172">
        <v>0</v>
      </c>
      <c r="I32" s="172">
        <f>+F32*H32</f>
        <v>0</v>
      </c>
      <c r="J32" s="123"/>
      <c r="K32" s="170">
        <v>54</v>
      </c>
      <c r="L32" s="171" t="s">
        <v>40</v>
      </c>
      <c r="M32" s="172">
        <v>8990</v>
      </c>
      <c r="N32" s="172">
        <f>+K32*M32</f>
        <v>485460</v>
      </c>
      <c r="O32" s="65">
        <v>0</v>
      </c>
      <c r="P32" s="172">
        <f>+(-N32*O32)+N32</f>
        <v>485460</v>
      </c>
      <c r="Q32" s="124"/>
      <c r="R32" s="122" t="s">
        <v>75</v>
      </c>
    </row>
    <row r="33" spans="1:18">
      <c r="A33" s="211" t="s">
        <v>171</v>
      </c>
      <c r="B33" s="90" t="s">
        <v>78</v>
      </c>
      <c r="C33" s="48"/>
      <c r="D33" s="173" t="s">
        <v>41</v>
      </c>
      <c r="E33" s="169"/>
      <c r="F33" s="170">
        <v>0</v>
      </c>
      <c r="G33" s="171" t="s">
        <v>42</v>
      </c>
      <c r="H33" s="172">
        <v>0</v>
      </c>
      <c r="I33" s="172">
        <f>+F33*H33</f>
        <v>0</v>
      </c>
      <c r="J33" s="123"/>
      <c r="K33" s="170">
        <v>32</v>
      </c>
      <c r="L33" s="171" t="s">
        <v>42</v>
      </c>
      <c r="M33" s="172">
        <v>5412.5</v>
      </c>
      <c r="N33" s="172">
        <f>+K33*M33</f>
        <v>173200</v>
      </c>
      <c r="O33" s="65">
        <v>0</v>
      </c>
      <c r="P33" s="172">
        <f>+(-N33*O33)+N33</f>
        <v>173200</v>
      </c>
      <c r="Q33" s="124"/>
      <c r="R33" s="122" t="s">
        <v>75</v>
      </c>
    </row>
    <row r="34" spans="1:18">
      <c r="A34" s="211" t="s">
        <v>171</v>
      </c>
      <c r="B34" s="90" t="s">
        <v>79</v>
      </c>
      <c r="C34" s="48"/>
      <c r="D34" s="173" t="s">
        <v>45</v>
      </c>
      <c r="E34" s="169"/>
      <c r="F34" s="170">
        <v>0</v>
      </c>
      <c r="G34" s="171" t="s">
        <v>42</v>
      </c>
      <c r="H34" s="172">
        <v>0</v>
      </c>
      <c r="I34" s="172">
        <f>+F34*H34</f>
        <v>0</v>
      </c>
      <c r="J34" s="123"/>
      <c r="K34" s="170">
        <v>32</v>
      </c>
      <c r="L34" s="171" t="s">
        <v>42</v>
      </c>
      <c r="M34" s="172">
        <v>1662.5</v>
      </c>
      <c r="N34" s="172">
        <f>+K34*M34</f>
        <v>53200</v>
      </c>
      <c r="O34" s="65">
        <v>0</v>
      </c>
      <c r="P34" s="172">
        <f>+(-N34*O34)+N34</f>
        <v>53200</v>
      </c>
      <c r="Q34" s="124"/>
      <c r="R34" s="122" t="s">
        <v>75</v>
      </c>
    </row>
    <row r="35" spans="1:18">
      <c r="B35" s="54">
        <v>6</v>
      </c>
      <c r="C35" s="55"/>
      <c r="D35" s="174" t="s">
        <v>80</v>
      </c>
      <c r="E35" s="169"/>
      <c r="F35" s="175" t="s">
        <v>3</v>
      </c>
      <c r="G35" s="176" t="s">
        <v>4</v>
      </c>
      <c r="H35" s="177" t="s">
        <v>5</v>
      </c>
      <c r="I35" s="178" t="s">
        <v>6</v>
      </c>
      <c r="J35" s="53"/>
      <c r="K35" s="175" t="s">
        <v>3</v>
      </c>
      <c r="L35" s="176" t="s">
        <v>4</v>
      </c>
      <c r="M35" s="177" t="s">
        <v>5</v>
      </c>
      <c r="N35" s="178" t="s">
        <v>6</v>
      </c>
      <c r="O35" s="175" t="s">
        <v>7</v>
      </c>
      <c r="P35" s="178" t="s">
        <v>8</v>
      </c>
      <c r="Q35" s="60"/>
      <c r="R35" s="179"/>
    </row>
    <row r="36" spans="1:18">
      <c r="A36" s="211" t="s">
        <v>163</v>
      </c>
      <c r="B36" s="90" t="s">
        <v>76</v>
      </c>
      <c r="C36" s="48"/>
      <c r="D36" s="173" t="s">
        <v>81</v>
      </c>
      <c r="E36" s="169"/>
      <c r="F36" s="170">
        <v>0</v>
      </c>
      <c r="G36" s="171" t="s">
        <v>4</v>
      </c>
      <c r="H36" s="172">
        <v>0</v>
      </c>
      <c r="I36" s="172">
        <f>+F36*H36</f>
        <v>0</v>
      </c>
      <c r="J36" s="123"/>
      <c r="K36" s="170">
        <v>1</v>
      </c>
      <c r="L36" s="171" t="s">
        <v>4</v>
      </c>
      <c r="M36" s="172">
        <v>90000</v>
      </c>
      <c r="N36" s="172">
        <f>+K36*M36</f>
        <v>90000</v>
      </c>
      <c r="O36" s="65">
        <v>0</v>
      </c>
      <c r="P36" s="172">
        <f>+(-N36*O36)+N36</f>
        <v>90000</v>
      </c>
      <c r="Q36" s="124"/>
      <c r="R36" s="122" t="s">
        <v>75</v>
      </c>
    </row>
    <row r="37" spans="1:18"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</row>
    <row r="38" spans="1:18">
      <c r="B38" s="66"/>
      <c r="C38" s="48"/>
      <c r="D38" s="91"/>
      <c r="E38" s="79"/>
      <c r="F38" s="192" t="s">
        <v>37</v>
      </c>
      <c r="G38" s="193"/>
      <c r="H38" s="193"/>
      <c r="I38" s="92">
        <f>SUM(I8:I29)</f>
        <v>6520340</v>
      </c>
      <c r="J38" s="63"/>
      <c r="K38" s="192" t="s">
        <v>10</v>
      </c>
      <c r="L38" s="193"/>
      <c r="M38" s="193"/>
      <c r="N38" s="193"/>
      <c r="O38" s="193"/>
      <c r="P38" s="93">
        <f>SUM(P7:P34)</f>
        <v>3256035</v>
      </c>
      <c r="Q38" s="67"/>
      <c r="R38" s="68"/>
    </row>
    <row r="39" spans="1:18">
      <c r="B39" s="66"/>
      <c r="C39" s="48"/>
      <c r="D39" s="94"/>
      <c r="E39" s="94"/>
      <c r="F39" s="196" t="s">
        <v>11</v>
      </c>
      <c r="G39" s="197"/>
      <c r="H39" s="197"/>
      <c r="I39" s="95">
        <f>SUM(I38:I38)</f>
        <v>6520340</v>
      </c>
      <c r="J39" s="63"/>
      <c r="K39" s="196" t="s">
        <v>11</v>
      </c>
      <c r="L39" s="197"/>
      <c r="M39" s="197"/>
      <c r="N39" s="197"/>
      <c r="O39" s="197"/>
      <c r="P39" s="127">
        <f>P38</f>
        <v>3256035</v>
      </c>
      <c r="Q39" s="69"/>
      <c r="R39" s="70"/>
    </row>
    <row r="40" spans="1:18" hidden="1">
      <c r="B40" s="66"/>
      <c r="C40" s="48"/>
      <c r="D40" s="94"/>
      <c r="E40" s="96"/>
      <c r="F40" s="83"/>
      <c r="G40" s="198" t="s">
        <v>33</v>
      </c>
      <c r="H40" s="198"/>
      <c r="I40" s="97">
        <v>0</v>
      </c>
      <c r="J40" s="71"/>
      <c r="K40" s="199" t="s">
        <v>34</v>
      </c>
      <c r="L40" s="198"/>
      <c r="M40" s="198"/>
      <c r="N40" s="198"/>
      <c r="O40" s="198"/>
      <c r="P40" s="127">
        <v>0</v>
      </c>
      <c r="Q40" s="69"/>
      <c r="R40" s="70"/>
    </row>
    <row r="41" spans="1:18">
      <c r="A41" s="146" t="s">
        <v>174</v>
      </c>
      <c r="B41" s="66"/>
      <c r="C41" s="48"/>
      <c r="D41" s="48"/>
      <c r="E41" s="98"/>
      <c r="F41" s="81"/>
      <c r="G41" s="185" t="s">
        <v>35</v>
      </c>
      <c r="H41" s="185"/>
      <c r="I41" s="99">
        <f>+I39+I40</f>
        <v>6520340</v>
      </c>
      <c r="J41" s="63"/>
      <c r="K41" s="186" t="s">
        <v>12</v>
      </c>
      <c r="L41" s="185"/>
      <c r="M41" s="185"/>
      <c r="N41" s="185"/>
      <c r="O41" s="185"/>
      <c r="P41" s="103">
        <f>SUM(P39:P40)</f>
        <v>3256035</v>
      </c>
      <c r="Q41" s="73"/>
      <c r="R41" s="70"/>
    </row>
    <row r="42" spans="1:18">
      <c r="A42" s="146" t="s">
        <v>172</v>
      </c>
      <c r="B42" s="66"/>
      <c r="C42" s="48"/>
      <c r="D42" s="94"/>
      <c r="E42" s="100"/>
      <c r="F42" s="81"/>
      <c r="G42" s="82"/>
      <c r="H42" s="82"/>
      <c r="I42" s="101"/>
      <c r="J42" s="63"/>
      <c r="K42" s="81"/>
      <c r="L42" s="82"/>
      <c r="M42" s="82"/>
      <c r="N42" s="82"/>
      <c r="O42" s="82"/>
      <c r="P42" s="72"/>
      <c r="Q42" s="73"/>
      <c r="R42" s="70"/>
    </row>
    <row r="43" spans="1:18">
      <c r="A43" s="146" t="s">
        <v>173</v>
      </c>
      <c r="B43" s="66"/>
      <c r="C43" s="48"/>
      <c r="D43" s="94"/>
      <c r="E43" s="80"/>
      <c r="F43" s="183"/>
      <c r="G43" s="184"/>
      <c r="H43" s="184"/>
      <c r="I43" s="102"/>
      <c r="J43" s="63"/>
      <c r="K43" s="183"/>
      <c r="L43" s="184"/>
      <c r="M43" s="184"/>
      <c r="N43" s="184"/>
      <c r="O43" s="184"/>
      <c r="P43" s="74"/>
      <c r="Q43" s="74"/>
      <c r="R43" s="75"/>
    </row>
    <row r="44" spans="1:18">
      <c r="A44" s="146" t="s">
        <v>175</v>
      </c>
    </row>
  </sheetData>
  <mergeCells count="14">
    <mergeCell ref="G2:H2"/>
    <mergeCell ref="G3:H3"/>
    <mergeCell ref="F39:H39"/>
    <mergeCell ref="K39:O39"/>
    <mergeCell ref="G40:H40"/>
    <mergeCell ref="K40:O40"/>
    <mergeCell ref="F43:H43"/>
    <mergeCell ref="K43:O43"/>
    <mergeCell ref="G41:H41"/>
    <mergeCell ref="K41:O41"/>
    <mergeCell ref="F4:I4"/>
    <mergeCell ref="K4:P4"/>
    <mergeCell ref="K38:O38"/>
    <mergeCell ref="F38:H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42"/>
  <sheetViews>
    <sheetView showGridLines="0" topLeftCell="A4" zoomScale="80" zoomScaleNormal="80" workbookViewId="0">
      <selection activeCell="A8" sqref="A8:A11"/>
    </sheetView>
  </sheetViews>
  <sheetFormatPr baseColWidth="10" defaultColWidth="9.140625" defaultRowHeight="12.75"/>
  <cols>
    <col min="1" max="1" width="45.42578125" style="2" customWidth="1"/>
    <col min="2" max="2" width="5" style="2" bestFit="1" customWidth="1"/>
    <col min="3" max="3" width="53.140625" style="2" bestFit="1" customWidth="1"/>
    <col min="4" max="4" width="7.140625" style="2" customWidth="1"/>
    <col min="5" max="5" width="14.42578125" style="107" customWidth="1"/>
    <col min="6" max="6" width="16.28515625" style="107" customWidth="1"/>
    <col min="7" max="7" width="6" style="2" customWidth="1"/>
    <col min="8" max="8" width="13.7109375" style="107" customWidth="1"/>
    <col min="9" max="9" width="12" style="2" customWidth="1"/>
    <col min="10" max="10" width="11.140625" style="2" customWidth="1"/>
    <col min="11" max="11" width="15.28515625" style="2" customWidth="1"/>
    <col min="12" max="12" width="72.5703125" style="42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5703125" style="2" bestFit="1" customWidth="1"/>
    <col min="238" max="238" width="12.5703125" style="2" bestFit="1" customWidth="1"/>
    <col min="239" max="239" width="6" style="2" customWidth="1"/>
    <col min="240" max="241" width="12.5703125" style="2" customWidth="1"/>
    <col min="242" max="242" width="9.140625" style="2"/>
    <col min="243" max="243" width="12.570312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5703125" style="2" bestFit="1" customWidth="1"/>
    <col min="494" max="494" width="12.5703125" style="2" bestFit="1" customWidth="1"/>
    <col min="495" max="495" width="6" style="2" customWidth="1"/>
    <col min="496" max="497" width="12.5703125" style="2" customWidth="1"/>
    <col min="498" max="498" width="9.140625" style="2"/>
    <col min="499" max="499" width="12.570312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5703125" style="2" bestFit="1" customWidth="1"/>
    <col min="750" max="750" width="12.5703125" style="2" bestFit="1" customWidth="1"/>
    <col min="751" max="751" width="6" style="2" customWidth="1"/>
    <col min="752" max="753" width="12.5703125" style="2" customWidth="1"/>
    <col min="754" max="754" width="9.140625" style="2"/>
    <col min="755" max="755" width="12.570312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5703125" style="2" bestFit="1" customWidth="1"/>
    <col min="1006" max="1006" width="12.5703125" style="2" bestFit="1" customWidth="1"/>
    <col min="1007" max="1007" width="6" style="2" customWidth="1"/>
    <col min="1008" max="1009" width="12.5703125" style="2" customWidth="1"/>
    <col min="1010" max="1010" width="9.140625" style="2"/>
    <col min="1011" max="1011" width="12.570312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5703125" style="2" bestFit="1" customWidth="1"/>
    <col min="1262" max="1262" width="12.5703125" style="2" bestFit="1" customWidth="1"/>
    <col min="1263" max="1263" width="6" style="2" customWidth="1"/>
    <col min="1264" max="1265" width="12.5703125" style="2" customWidth="1"/>
    <col min="1266" max="1266" width="9.140625" style="2"/>
    <col min="1267" max="1267" width="12.570312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5703125" style="2" bestFit="1" customWidth="1"/>
    <col min="1518" max="1518" width="12.5703125" style="2" bestFit="1" customWidth="1"/>
    <col min="1519" max="1519" width="6" style="2" customWidth="1"/>
    <col min="1520" max="1521" width="12.5703125" style="2" customWidth="1"/>
    <col min="1522" max="1522" width="9.140625" style="2"/>
    <col min="1523" max="1523" width="12.570312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5703125" style="2" bestFit="1" customWidth="1"/>
    <col min="1774" max="1774" width="12.5703125" style="2" bestFit="1" customWidth="1"/>
    <col min="1775" max="1775" width="6" style="2" customWidth="1"/>
    <col min="1776" max="1777" width="12.5703125" style="2" customWidth="1"/>
    <col min="1778" max="1778" width="9.140625" style="2"/>
    <col min="1779" max="1779" width="12.570312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5703125" style="2" bestFit="1" customWidth="1"/>
    <col min="2030" max="2030" width="12.5703125" style="2" bestFit="1" customWidth="1"/>
    <col min="2031" max="2031" width="6" style="2" customWidth="1"/>
    <col min="2032" max="2033" width="12.5703125" style="2" customWidth="1"/>
    <col min="2034" max="2034" width="9.140625" style="2"/>
    <col min="2035" max="2035" width="12.570312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5703125" style="2" bestFit="1" customWidth="1"/>
    <col min="2286" max="2286" width="12.5703125" style="2" bestFit="1" customWidth="1"/>
    <col min="2287" max="2287" width="6" style="2" customWidth="1"/>
    <col min="2288" max="2289" width="12.5703125" style="2" customWidth="1"/>
    <col min="2290" max="2290" width="9.140625" style="2"/>
    <col min="2291" max="2291" width="12.570312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5703125" style="2" bestFit="1" customWidth="1"/>
    <col min="2542" max="2542" width="12.5703125" style="2" bestFit="1" customWidth="1"/>
    <col min="2543" max="2543" width="6" style="2" customWidth="1"/>
    <col min="2544" max="2545" width="12.5703125" style="2" customWidth="1"/>
    <col min="2546" max="2546" width="9.140625" style="2"/>
    <col min="2547" max="2547" width="12.570312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5703125" style="2" bestFit="1" customWidth="1"/>
    <col min="2798" max="2798" width="12.5703125" style="2" bestFit="1" customWidth="1"/>
    <col min="2799" max="2799" width="6" style="2" customWidth="1"/>
    <col min="2800" max="2801" width="12.5703125" style="2" customWidth="1"/>
    <col min="2802" max="2802" width="9.140625" style="2"/>
    <col min="2803" max="2803" width="12.570312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5703125" style="2" bestFit="1" customWidth="1"/>
    <col min="3054" max="3054" width="12.5703125" style="2" bestFit="1" customWidth="1"/>
    <col min="3055" max="3055" width="6" style="2" customWidth="1"/>
    <col min="3056" max="3057" width="12.5703125" style="2" customWidth="1"/>
    <col min="3058" max="3058" width="9.140625" style="2"/>
    <col min="3059" max="3059" width="12.570312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5703125" style="2" bestFit="1" customWidth="1"/>
    <col min="3310" max="3310" width="12.5703125" style="2" bestFit="1" customWidth="1"/>
    <col min="3311" max="3311" width="6" style="2" customWidth="1"/>
    <col min="3312" max="3313" width="12.5703125" style="2" customWidth="1"/>
    <col min="3314" max="3314" width="9.140625" style="2"/>
    <col min="3315" max="3315" width="12.570312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5703125" style="2" bestFit="1" customWidth="1"/>
    <col min="3566" max="3566" width="12.5703125" style="2" bestFit="1" customWidth="1"/>
    <col min="3567" max="3567" width="6" style="2" customWidth="1"/>
    <col min="3568" max="3569" width="12.5703125" style="2" customWidth="1"/>
    <col min="3570" max="3570" width="9.140625" style="2"/>
    <col min="3571" max="3571" width="12.570312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5703125" style="2" bestFit="1" customWidth="1"/>
    <col min="3822" max="3822" width="12.5703125" style="2" bestFit="1" customWidth="1"/>
    <col min="3823" max="3823" width="6" style="2" customWidth="1"/>
    <col min="3824" max="3825" width="12.5703125" style="2" customWidth="1"/>
    <col min="3826" max="3826" width="9.140625" style="2"/>
    <col min="3827" max="3827" width="12.570312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5703125" style="2" bestFit="1" customWidth="1"/>
    <col min="4078" max="4078" width="12.5703125" style="2" bestFit="1" customWidth="1"/>
    <col min="4079" max="4079" width="6" style="2" customWidth="1"/>
    <col min="4080" max="4081" width="12.5703125" style="2" customWidth="1"/>
    <col min="4082" max="4082" width="9.140625" style="2"/>
    <col min="4083" max="4083" width="12.570312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5703125" style="2" bestFit="1" customWidth="1"/>
    <col min="4334" max="4334" width="12.5703125" style="2" bestFit="1" customWidth="1"/>
    <col min="4335" max="4335" width="6" style="2" customWidth="1"/>
    <col min="4336" max="4337" width="12.5703125" style="2" customWidth="1"/>
    <col min="4338" max="4338" width="9.140625" style="2"/>
    <col min="4339" max="4339" width="12.570312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5703125" style="2" bestFit="1" customWidth="1"/>
    <col min="4590" max="4590" width="12.5703125" style="2" bestFit="1" customWidth="1"/>
    <col min="4591" max="4591" width="6" style="2" customWidth="1"/>
    <col min="4592" max="4593" width="12.5703125" style="2" customWidth="1"/>
    <col min="4594" max="4594" width="9.140625" style="2"/>
    <col min="4595" max="4595" width="12.570312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5703125" style="2" bestFit="1" customWidth="1"/>
    <col min="4846" max="4846" width="12.5703125" style="2" bestFit="1" customWidth="1"/>
    <col min="4847" max="4847" width="6" style="2" customWidth="1"/>
    <col min="4848" max="4849" width="12.5703125" style="2" customWidth="1"/>
    <col min="4850" max="4850" width="9.140625" style="2"/>
    <col min="4851" max="4851" width="12.570312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5703125" style="2" bestFit="1" customWidth="1"/>
    <col min="5102" max="5102" width="12.5703125" style="2" bestFit="1" customWidth="1"/>
    <col min="5103" max="5103" width="6" style="2" customWidth="1"/>
    <col min="5104" max="5105" width="12.5703125" style="2" customWidth="1"/>
    <col min="5106" max="5106" width="9.140625" style="2"/>
    <col min="5107" max="5107" width="12.570312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5703125" style="2" bestFit="1" customWidth="1"/>
    <col min="5358" max="5358" width="12.5703125" style="2" bestFit="1" customWidth="1"/>
    <col min="5359" max="5359" width="6" style="2" customWidth="1"/>
    <col min="5360" max="5361" width="12.5703125" style="2" customWidth="1"/>
    <col min="5362" max="5362" width="9.140625" style="2"/>
    <col min="5363" max="5363" width="12.570312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5703125" style="2" bestFit="1" customWidth="1"/>
    <col min="5614" max="5614" width="12.5703125" style="2" bestFit="1" customWidth="1"/>
    <col min="5615" max="5615" width="6" style="2" customWidth="1"/>
    <col min="5616" max="5617" width="12.5703125" style="2" customWidth="1"/>
    <col min="5618" max="5618" width="9.140625" style="2"/>
    <col min="5619" max="5619" width="12.570312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5703125" style="2" bestFit="1" customWidth="1"/>
    <col min="5870" max="5870" width="12.5703125" style="2" bestFit="1" customWidth="1"/>
    <col min="5871" max="5871" width="6" style="2" customWidth="1"/>
    <col min="5872" max="5873" width="12.5703125" style="2" customWidth="1"/>
    <col min="5874" max="5874" width="9.140625" style="2"/>
    <col min="5875" max="5875" width="12.570312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5703125" style="2" bestFit="1" customWidth="1"/>
    <col min="6126" max="6126" width="12.5703125" style="2" bestFit="1" customWidth="1"/>
    <col min="6127" max="6127" width="6" style="2" customWidth="1"/>
    <col min="6128" max="6129" width="12.5703125" style="2" customWidth="1"/>
    <col min="6130" max="6130" width="9.140625" style="2"/>
    <col min="6131" max="6131" width="12.570312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5703125" style="2" bestFit="1" customWidth="1"/>
    <col min="6382" max="6382" width="12.5703125" style="2" bestFit="1" customWidth="1"/>
    <col min="6383" max="6383" width="6" style="2" customWidth="1"/>
    <col min="6384" max="6385" width="12.5703125" style="2" customWidth="1"/>
    <col min="6386" max="6386" width="9.140625" style="2"/>
    <col min="6387" max="6387" width="12.570312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5703125" style="2" bestFit="1" customWidth="1"/>
    <col min="6638" max="6638" width="12.5703125" style="2" bestFit="1" customWidth="1"/>
    <col min="6639" max="6639" width="6" style="2" customWidth="1"/>
    <col min="6640" max="6641" width="12.5703125" style="2" customWidth="1"/>
    <col min="6642" max="6642" width="9.140625" style="2"/>
    <col min="6643" max="6643" width="12.570312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5703125" style="2" bestFit="1" customWidth="1"/>
    <col min="6894" max="6894" width="12.5703125" style="2" bestFit="1" customWidth="1"/>
    <col min="6895" max="6895" width="6" style="2" customWidth="1"/>
    <col min="6896" max="6897" width="12.5703125" style="2" customWidth="1"/>
    <col min="6898" max="6898" width="9.140625" style="2"/>
    <col min="6899" max="6899" width="12.570312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5703125" style="2" bestFit="1" customWidth="1"/>
    <col min="7150" max="7150" width="12.5703125" style="2" bestFit="1" customWidth="1"/>
    <col min="7151" max="7151" width="6" style="2" customWidth="1"/>
    <col min="7152" max="7153" width="12.5703125" style="2" customWidth="1"/>
    <col min="7154" max="7154" width="9.140625" style="2"/>
    <col min="7155" max="7155" width="12.570312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5703125" style="2" bestFit="1" customWidth="1"/>
    <col min="7406" max="7406" width="12.5703125" style="2" bestFit="1" customWidth="1"/>
    <col min="7407" max="7407" width="6" style="2" customWidth="1"/>
    <col min="7408" max="7409" width="12.5703125" style="2" customWidth="1"/>
    <col min="7410" max="7410" width="9.140625" style="2"/>
    <col min="7411" max="7411" width="12.570312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5703125" style="2" bestFit="1" customWidth="1"/>
    <col min="7662" max="7662" width="12.5703125" style="2" bestFit="1" customWidth="1"/>
    <col min="7663" max="7663" width="6" style="2" customWidth="1"/>
    <col min="7664" max="7665" width="12.5703125" style="2" customWidth="1"/>
    <col min="7666" max="7666" width="9.140625" style="2"/>
    <col min="7667" max="7667" width="12.570312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5703125" style="2" bestFit="1" customWidth="1"/>
    <col min="7918" max="7918" width="12.5703125" style="2" bestFit="1" customWidth="1"/>
    <col min="7919" max="7919" width="6" style="2" customWidth="1"/>
    <col min="7920" max="7921" width="12.5703125" style="2" customWidth="1"/>
    <col min="7922" max="7922" width="9.140625" style="2"/>
    <col min="7923" max="7923" width="12.570312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5703125" style="2" bestFit="1" customWidth="1"/>
    <col min="8174" max="8174" width="12.5703125" style="2" bestFit="1" customWidth="1"/>
    <col min="8175" max="8175" width="6" style="2" customWidth="1"/>
    <col min="8176" max="8177" width="12.5703125" style="2" customWidth="1"/>
    <col min="8178" max="8178" width="9.140625" style="2"/>
    <col min="8179" max="8179" width="12.570312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5703125" style="2" bestFit="1" customWidth="1"/>
    <col min="8430" max="8430" width="12.5703125" style="2" bestFit="1" customWidth="1"/>
    <col min="8431" max="8431" width="6" style="2" customWidth="1"/>
    <col min="8432" max="8433" width="12.5703125" style="2" customWidth="1"/>
    <col min="8434" max="8434" width="9.140625" style="2"/>
    <col min="8435" max="8435" width="12.570312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5703125" style="2" bestFit="1" customWidth="1"/>
    <col min="8686" max="8686" width="12.5703125" style="2" bestFit="1" customWidth="1"/>
    <col min="8687" max="8687" width="6" style="2" customWidth="1"/>
    <col min="8688" max="8689" width="12.5703125" style="2" customWidth="1"/>
    <col min="8690" max="8690" width="9.140625" style="2"/>
    <col min="8691" max="8691" width="12.570312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5703125" style="2" bestFit="1" customWidth="1"/>
    <col min="8942" max="8942" width="12.5703125" style="2" bestFit="1" customWidth="1"/>
    <col min="8943" max="8943" width="6" style="2" customWidth="1"/>
    <col min="8944" max="8945" width="12.5703125" style="2" customWidth="1"/>
    <col min="8946" max="8946" width="9.140625" style="2"/>
    <col min="8947" max="8947" width="12.570312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5703125" style="2" bestFit="1" customWidth="1"/>
    <col min="9198" max="9198" width="12.5703125" style="2" bestFit="1" customWidth="1"/>
    <col min="9199" max="9199" width="6" style="2" customWidth="1"/>
    <col min="9200" max="9201" width="12.5703125" style="2" customWidth="1"/>
    <col min="9202" max="9202" width="9.140625" style="2"/>
    <col min="9203" max="9203" width="12.570312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5703125" style="2" bestFit="1" customWidth="1"/>
    <col min="9454" max="9454" width="12.5703125" style="2" bestFit="1" customWidth="1"/>
    <col min="9455" max="9455" width="6" style="2" customWidth="1"/>
    <col min="9456" max="9457" width="12.5703125" style="2" customWidth="1"/>
    <col min="9458" max="9458" width="9.140625" style="2"/>
    <col min="9459" max="9459" width="12.570312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5703125" style="2" bestFit="1" customWidth="1"/>
    <col min="9710" max="9710" width="12.5703125" style="2" bestFit="1" customWidth="1"/>
    <col min="9711" max="9711" width="6" style="2" customWidth="1"/>
    <col min="9712" max="9713" width="12.5703125" style="2" customWidth="1"/>
    <col min="9714" max="9714" width="9.140625" style="2"/>
    <col min="9715" max="9715" width="12.570312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5703125" style="2" bestFit="1" customWidth="1"/>
    <col min="9966" max="9966" width="12.5703125" style="2" bestFit="1" customWidth="1"/>
    <col min="9967" max="9967" width="6" style="2" customWidth="1"/>
    <col min="9968" max="9969" width="12.5703125" style="2" customWidth="1"/>
    <col min="9970" max="9970" width="9.140625" style="2"/>
    <col min="9971" max="9971" width="12.570312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5703125" style="2" bestFit="1" customWidth="1"/>
    <col min="10222" max="10222" width="12.5703125" style="2" bestFit="1" customWidth="1"/>
    <col min="10223" max="10223" width="6" style="2" customWidth="1"/>
    <col min="10224" max="10225" width="12.5703125" style="2" customWidth="1"/>
    <col min="10226" max="10226" width="9.140625" style="2"/>
    <col min="10227" max="10227" width="12.570312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5703125" style="2" bestFit="1" customWidth="1"/>
    <col min="10478" max="10478" width="12.5703125" style="2" bestFit="1" customWidth="1"/>
    <col min="10479" max="10479" width="6" style="2" customWidth="1"/>
    <col min="10480" max="10481" width="12.5703125" style="2" customWidth="1"/>
    <col min="10482" max="10482" width="9.140625" style="2"/>
    <col min="10483" max="10483" width="12.570312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5703125" style="2" bestFit="1" customWidth="1"/>
    <col min="10734" max="10734" width="12.5703125" style="2" bestFit="1" customWidth="1"/>
    <col min="10735" max="10735" width="6" style="2" customWidth="1"/>
    <col min="10736" max="10737" width="12.5703125" style="2" customWidth="1"/>
    <col min="10738" max="10738" width="9.140625" style="2"/>
    <col min="10739" max="10739" width="12.570312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5703125" style="2" bestFit="1" customWidth="1"/>
    <col min="10990" max="10990" width="12.5703125" style="2" bestFit="1" customWidth="1"/>
    <col min="10991" max="10991" width="6" style="2" customWidth="1"/>
    <col min="10992" max="10993" width="12.5703125" style="2" customWidth="1"/>
    <col min="10994" max="10994" width="9.140625" style="2"/>
    <col min="10995" max="10995" width="12.570312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5703125" style="2" bestFit="1" customWidth="1"/>
    <col min="11246" max="11246" width="12.5703125" style="2" bestFit="1" customWidth="1"/>
    <col min="11247" max="11247" width="6" style="2" customWidth="1"/>
    <col min="11248" max="11249" width="12.5703125" style="2" customWidth="1"/>
    <col min="11250" max="11250" width="9.140625" style="2"/>
    <col min="11251" max="11251" width="12.570312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5703125" style="2" bestFit="1" customWidth="1"/>
    <col min="11502" max="11502" width="12.5703125" style="2" bestFit="1" customWidth="1"/>
    <col min="11503" max="11503" width="6" style="2" customWidth="1"/>
    <col min="11504" max="11505" width="12.5703125" style="2" customWidth="1"/>
    <col min="11506" max="11506" width="9.140625" style="2"/>
    <col min="11507" max="11507" width="12.570312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5703125" style="2" bestFit="1" customWidth="1"/>
    <col min="11758" max="11758" width="12.5703125" style="2" bestFit="1" customWidth="1"/>
    <col min="11759" max="11759" width="6" style="2" customWidth="1"/>
    <col min="11760" max="11761" width="12.5703125" style="2" customWidth="1"/>
    <col min="11762" max="11762" width="9.140625" style="2"/>
    <col min="11763" max="11763" width="12.570312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5703125" style="2" bestFit="1" customWidth="1"/>
    <col min="12014" max="12014" width="12.5703125" style="2" bestFit="1" customWidth="1"/>
    <col min="12015" max="12015" width="6" style="2" customWidth="1"/>
    <col min="12016" max="12017" width="12.5703125" style="2" customWidth="1"/>
    <col min="12018" max="12018" width="9.140625" style="2"/>
    <col min="12019" max="12019" width="12.570312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5703125" style="2" bestFit="1" customWidth="1"/>
    <col min="12270" max="12270" width="12.5703125" style="2" bestFit="1" customWidth="1"/>
    <col min="12271" max="12271" width="6" style="2" customWidth="1"/>
    <col min="12272" max="12273" width="12.5703125" style="2" customWidth="1"/>
    <col min="12274" max="12274" width="9.140625" style="2"/>
    <col min="12275" max="12275" width="12.570312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5703125" style="2" bestFit="1" customWidth="1"/>
    <col min="12526" max="12526" width="12.5703125" style="2" bestFit="1" customWidth="1"/>
    <col min="12527" max="12527" width="6" style="2" customWidth="1"/>
    <col min="12528" max="12529" width="12.5703125" style="2" customWidth="1"/>
    <col min="12530" max="12530" width="9.140625" style="2"/>
    <col min="12531" max="12531" width="12.570312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5703125" style="2" bestFit="1" customWidth="1"/>
    <col min="12782" max="12782" width="12.5703125" style="2" bestFit="1" customWidth="1"/>
    <col min="12783" max="12783" width="6" style="2" customWidth="1"/>
    <col min="12784" max="12785" width="12.5703125" style="2" customWidth="1"/>
    <col min="12786" max="12786" width="9.140625" style="2"/>
    <col min="12787" max="12787" width="12.570312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5703125" style="2" bestFit="1" customWidth="1"/>
    <col min="13038" max="13038" width="12.5703125" style="2" bestFit="1" customWidth="1"/>
    <col min="13039" max="13039" width="6" style="2" customWidth="1"/>
    <col min="13040" max="13041" width="12.5703125" style="2" customWidth="1"/>
    <col min="13042" max="13042" width="9.140625" style="2"/>
    <col min="13043" max="13043" width="12.570312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5703125" style="2" bestFit="1" customWidth="1"/>
    <col min="13294" max="13294" width="12.5703125" style="2" bestFit="1" customWidth="1"/>
    <col min="13295" max="13295" width="6" style="2" customWidth="1"/>
    <col min="13296" max="13297" width="12.5703125" style="2" customWidth="1"/>
    <col min="13298" max="13298" width="9.140625" style="2"/>
    <col min="13299" max="13299" width="12.570312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5703125" style="2" bestFit="1" customWidth="1"/>
    <col min="13550" max="13550" width="12.5703125" style="2" bestFit="1" customWidth="1"/>
    <col min="13551" max="13551" width="6" style="2" customWidth="1"/>
    <col min="13552" max="13553" width="12.5703125" style="2" customWidth="1"/>
    <col min="13554" max="13554" width="9.140625" style="2"/>
    <col min="13555" max="13555" width="12.570312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5703125" style="2" bestFit="1" customWidth="1"/>
    <col min="13806" max="13806" width="12.5703125" style="2" bestFit="1" customWidth="1"/>
    <col min="13807" max="13807" width="6" style="2" customWidth="1"/>
    <col min="13808" max="13809" width="12.5703125" style="2" customWidth="1"/>
    <col min="13810" max="13810" width="9.140625" style="2"/>
    <col min="13811" max="13811" width="12.570312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5703125" style="2" bestFit="1" customWidth="1"/>
    <col min="14062" max="14062" width="12.5703125" style="2" bestFit="1" customWidth="1"/>
    <col min="14063" max="14063" width="6" style="2" customWidth="1"/>
    <col min="14064" max="14065" width="12.5703125" style="2" customWidth="1"/>
    <col min="14066" max="14066" width="9.140625" style="2"/>
    <col min="14067" max="14067" width="12.570312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5703125" style="2" bestFit="1" customWidth="1"/>
    <col min="14318" max="14318" width="12.5703125" style="2" bestFit="1" customWidth="1"/>
    <col min="14319" max="14319" width="6" style="2" customWidth="1"/>
    <col min="14320" max="14321" width="12.5703125" style="2" customWidth="1"/>
    <col min="14322" max="14322" width="9.140625" style="2"/>
    <col min="14323" max="14323" width="12.570312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5703125" style="2" bestFit="1" customWidth="1"/>
    <col min="14574" max="14574" width="12.5703125" style="2" bestFit="1" customWidth="1"/>
    <col min="14575" max="14575" width="6" style="2" customWidth="1"/>
    <col min="14576" max="14577" width="12.5703125" style="2" customWidth="1"/>
    <col min="14578" max="14578" width="9.140625" style="2"/>
    <col min="14579" max="14579" width="12.570312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5703125" style="2" bestFit="1" customWidth="1"/>
    <col min="14830" max="14830" width="12.5703125" style="2" bestFit="1" customWidth="1"/>
    <col min="14831" max="14831" width="6" style="2" customWidth="1"/>
    <col min="14832" max="14833" width="12.5703125" style="2" customWidth="1"/>
    <col min="14834" max="14834" width="9.140625" style="2"/>
    <col min="14835" max="14835" width="12.570312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5703125" style="2" bestFit="1" customWidth="1"/>
    <col min="15086" max="15086" width="12.5703125" style="2" bestFit="1" customWidth="1"/>
    <col min="15087" max="15087" width="6" style="2" customWidth="1"/>
    <col min="15088" max="15089" width="12.5703125" style="2" customWidth="1"/>
    <col min="15090" max="15090" width="9.140625" style="2"/>
    <col min="15091" max="15091" width="12.570312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5703125" style="2" bestFit="1" customWidth="1"/>
    <col min="15342" max="15342" width="12.5703125" style="2" bestFit="1" customWidth="1"/>
    <col min="15343" max="15343" width="6" style="2" customWidth="1"/>
    <col min="15344" max="15345" width="12.5703125" style="2" customWidth="1"/>
    <col min="15346" max="15346" width="9.140625" style="2"/>
    <col min="15347" max="15347" width="12.570312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5703125" style="2" bestFit="1" customWidth="1"/>
    <col min="15598" max="15598" width="12.5703125" style="2" bestFit="1" customWidth="1"/>
    <col min="15599" max="15599" width="6" style="2" customWidth="1"/>
    <col min="15600" max="15601" width="12.5703125" style="2" customWidth="1"/>
    <col min="15602" max="15602" width="9.140625" style="2"/>
    <col min="15603" max="15603" width="12.570312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5703125" style="2" bestFit="1" customWidth="1"/>
    <col min="15854" max="15854" width="12.5703125" style="2" bestFit="1" customWidth="1"/>
    <col min="15855" max="15855" width="6" style="2" customWidth="1"/>
    <col min="15856" max="15857" width="12.5703125" style="2" customWidth="1"/>
    <col min="15858" max="15858" width="9.140625" style="2"/>
    <col min="15859" max="15859" width="12.570312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5703125" style="2" bestFit="1" customWidth="1"/>
    <col min="16110" max="16110" width="12.5703125" style="2" bestFit="1" customWidth="1"/>
    <col min="16111" max="16111" width="6" style="2" customWidth="1"/>
    <col min="16112" max="16113" width="12.5703125" style="2" customWidth="1"/>
    <col min="16114" max="16114" width="9.140625" style="2"/>
    <col min="16115" max="16115" width="12.570312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6"/>
    </row>
    <row r="3" spans="1:15">
      <c r="C3" s="76"/>
    </row>
    <row r="4" spans="1:15">
      <c r="A4" s="2" t="s">
        <v>157</v>
      </c>
      <c r="B4" s="9" t="s">
        <v>25</v>
      </c>
      <c r="C4" s="9" t="s">
        <v>24</v>
      </c>
      <c r="D4" s="200" t="s">
        <v>13</v>
      </c>
      <c r="E4" s="200"/>
      <c r="F4" s="200"/>
      <c r="G4" s="200" t="s">
        <v>14</v>
      </c>
      <c r="H4" s="200"/>
      <c r="I4" s="200"/>
      <c r="J4" s="200"/>
      <c r="K4" s="200"/>
      <c r="L4" s="200"/>
    </row>
    <row r="5" spans="1:15">
      <c r="B5" s="5"/>
      <c r="C5" s="126" t="s">
        <v>155</v>
      </c>
      <c r="D5" s="10" t="s">
        <v>15</v>
      </c>
      <c r="E5" s="108" t="s">
        <v>17</v>
      </c>
      <c r="F5" s="118" t="s">
        <v>17</v>
      </c>
      <c r="G5" s="14" t="s">
        <v>15</v>
      </c>
      <c r="H5" s="108" t="s">
        <v>17</v>
      </c>
      <c r="I5" s="14" t="s">
        <v>18</v>
      </c>
      <c r="J5" s="14" t="s">
        <v>19</v>
      </c>
      <c r="K5" s="11" t="s">
        <v>17</v>
      </c>
      <c r="L5" s="14" t="s">
        <v>20</v>
      </c>
    </row>
    <row r="6" spans="1:15">
      <c r="A6" s="3"/>
      <c r="B6" s="6"/>
      <c r="C6" s="105" t="s">
        <v>156</v>
      </c>
      <c r="D6" s="12"/>
      <c r="E6" s="109" t="s">
        <v>16</v>
      </c>
      <c r="F6" s="119" t="s">
        <v>21</v>
      </c>
      <c r="G6" s="15"/>
      <c r="H6" s="109" t="s">
        <v>26</v>
      </c>
      <c r="I6" s="15" t="s">
        <v>27</v>
      </c>
      <c r="J6" s="15" t="s">
        <v>22</v>
      </c>
      <c r="K6" s="13" t="s">
        <v>28</v>
      </c>
      <c r="L6" s="15"/>
    </row>
    <row r="7" spans="1:15">
      <c r="A7" s="3"/>
      <c r="B7" s="140">
        <v>1</v>
      </c>
      <c r="C7" s="139" t="s">
        <v>96</v>
      </c>
      <c r="D7" s="10" t="s">
        <v>15</v>
      </c>
      <c r="E7" s="128" t="s">
        <v>145</v>
      </c>
      <c r="F7" s="129" t="s">
        <v>146</v>
      </c>
      <c r="G7" s="10" t="s">
        <v>15</v>
      </c>
      <c r="H7" s="128" t="s">
        <v>145</v>
      </c>
      <c r="I7" s="129" t="s">
        <v>146</v>
      </c>
      <c r="J7" s="130" t="s">
        <v>19</v>
      </c>
      <c r="K7" s="131" t="s">
        <v>147</v>
      </c>
      <c r="L7" s="130" t="s">
        <v>148</v>
      </c>
    </row>
    <row r="8" spans="1:15" ht="15">
      <c r="A8" s="210" t="s">
        <v>158</v>
      </c>
      <c r="B8" s="150" t="s">
        <v>52</v>
      </c>
      <c r="C8" s="151" t="s">
        <v>82</v>
      </c>
      <c r="D8" s="152">
        <v>1</v>
      </c>
      <c r="E8" s="153">
        <v>455000</v>
      </c>
      <c r="F8" s="154">
        <f t="shared" ref="F8:F29" si="0">E8*D8</f>
        <v>455000</v>
      </c>
      <c r="G8" s="136"/>
      <c r="H8" s="137"/>
      <c r="I8" s="153">
        <f>H8*G8</f>
        <v>0</v>
      </c>
      <c r="J8" s="32">
        <v>0</v>
      </c>
      <c r="K8" s="47">
        <f>ROUND(I8-(I8*J8),2)</f>
        <v>0</v>
      </c>
      <c r="L8" s="138" t="s">
        <v>153</v>
      </c>
      <c r="O8" s="37" t="s">
        <v>86</v>
      </c>
    </row>
    <row r="9" spans="1:15" ht="15">
      <c r="A9" s="210" t="s">
        <v>158</v>
      </c>
      <c r="B9" s="150" t="s">
        <v>53</v>
      </c>
      <c r="C9" s="151" t="s">
        <v>83</v>
      </c>
      <c r="D9" s="152">
        <v>1</v>
      </c>
      <c r="E9" s="153">
        <v>489000</v>
      </c>
      <c r="F9" s="154">
        <f t="shared" si="0"/>
        <v>489000</v>
      </c>
      <c r="G9" s="152"/>
      <c r="H9" s="167"/>
      <c r="I9" s="153">
        <f t="shared" ref="I9:I26" si="1">H9*G9</f>
        <v>0</v>
      </c>
      <c r="J9" s="32">
        <v>0</v>
      </c>
      <c r="K9" s="47">
        <f t="shared" ref="K9:K26" si="2">ROUND(I9-(I9*J9),2)</f>
        <v>0</v>
      </c>
      <c r="L9" s="138" t="s">
        <v>153</v>
      </c>
      <c r="O9" s="37" t="s">
        <v>87</v>
      </c>
    </row>
    <row r="10" spans="1:15" ht="15">
      <c r="A10" s="210" t="s">
        <v>159</v>
      </c>
      <c r="B10" s="150" t="s">
        <v>70</v>
      </c>
      <c r="C10" s="151" t="s">
        <v>84</v>
      </c>
      <c r="D10" s="152">
        <v>1</v>
      </c>
      <c r="E10" s="153">
        <v>299999</v>
      </c>
      <c r="F10" s="154">
        <f t="shared" si="0"/>
        <v>299999</v>
      </c>
      <c r="G10" s="152"/>
      <c r="H10" s="167"/>
      <c r="I10" s="153">
        <f t="shared" si="1"/>
        <v>0</v>
      </c>
      <c r="J10" s="32">
        <v>0</v>
      </c>
      <c r="K10" s="47">
        <f t="shared" si="2"/>
        <v>0</v>
      </c>
      <c r="L10" s="138" t="s">
        <v>153</v>
      </c>
      <c r="O10" s="37" t="s">
        <v>88</v>
      </c>
    </row>
    <row r="11" spans="1:15" ht="15">
      <c r="A11" s="210" t="s">
        <v>160</v>
      </c>
      <c r="B11" s="150" t="s">
        <v>71</v>
      </c>
      <c r="C11" s="151" t="s">
        <v>85</v>
      </c>
      <c r="D11" s="152">
        <v>1</v>
      </c>
      <c r="E11" s="153">
        <v>349999</v>
      </c>
      <c r="F11" s="155">
        <f t="shared" si="0"/>
        <v>349999</v>
      </c>
      <c r="G11" s="152">
        <v>0</v>
      </c>
      <c r="H11" s="167">
        <v>0</v>
      </c>
      <c r="I11" s="153">
        <f t="shared" si="1"/>
        <v>0</v>
      </c>
      <c r="J11" s="32">
        <v>0</v>
      </c>
      <c r="K11" s="47">
        <f t="shared" si="2"/>
        <v>0</v>
      </c>
      <c r="L11" s="149" t="s">
        <v>150</v>
      </c>
      <c r="O11" s="37" t="s">
        <v>89</v>
      </c>
    </row>
    <row r="12" spans="1:15" ht="15">
      <c r="A12" s="4"/>
      <c r="B12" s="141">
        <v>2</v>
      </c>
      <c r="C12" s="142" t="s">
        <v>43</v>
      </c>
      <c r="D12" s="156" t="s">
        <v>15</v>
      </c>
      <c r="E12" s="157" t="s">
        <v>145</v>
      </c>
      <c r="F12" s="158" t="s">
        <v>146</v>
      </c>
      <c r="G12" s="156" t="s">
        <v>15</v>
      </c>
      <c r="H12" s="157" t="s">
        <v>145</v>
      </c>
      <c r="I12" s="158" t="s">
        <v>146</v>
      </c>
      <c r="J12" s="181" t="s">
        <v>19</v>
      </c>
      <c r="K12" s="182" t="s">
        <v>147</v>
      </c>
      <c r="L12" s="130" t="s">
        <v>148</v>
      </c>
      <c r="O12" s="37"/>
    </row>
    <row r="13" spans="1:15" ht="15">
      <c r="A13" s="210" t="s">
        <v>176</v>
      </c>
      <c r="B13" s="150" t="s">
        <v>54</v>
      </c>
      <c r="C13" s="151" t="s">
        <v>90</v>
      </c>
      <c r="D13" s="152">
        <v>1</v>
      </c>
      <c r="E13" s="153">
        <v>4292490</v>
      </c>
      <c r="F13" s="154">
        <f t="shared" si="0"/>
        <v>4292490</v>
      </c>
      <c r="G13" s="152">
        <v>1</v>
      </c>
      <c r="H13" s="167">
        <v>4292490</v>
      </c>
      <c r="I13" s="153">
        <f t="shared" si="1"/>
        <v>4292490</v>
      </c>
      <c r="J13" s="32">
        <v>0</v>
      </c>
      <c r="K13" s="47">
        <f t="shared" si="2"/>
        <v>4292490</v>
      </c>
      <c r="L13" s="138" t="s">
        <v>153</v>
      </c>
      <c r="O13" s="37" t="s">
        <v>101</v>
      </c>
    </row>
    <row r="14" spans="1:15" ht="15">
      <c r="A14" s="4" t="s">
        <v>161</v>
      </c>
      <c r="B14" s="150" t="s">
        <v>55</v>
      </c>
      <c r="C14" s="151" t="s">
        <v>91</v>
      </c>
      <c r="D14" s="152">
        <v>1</v>
      </c>
      <c r="E14" s="153">
        <v>27990</v>
      </c>
      <c r="F14" s="154">
        <f t="shared" si="0"/>
        <v>27990</v>
      </c>
      <c r="G14" s="152"/>
      <c r="H14" s="167"/>
      <c r="I14" s="153">
        <f t="shared" si="1"/>
        <v>0</v>
      </c>
      <c r="J14" s="32">
        <v>0</v>
      </c>
      <c r="K14" s="47">
        <f t="shared" si="2"/>
        <v>0</v>
      </c>
      <c r="L14" s="138" t="s">
        <v>153</v>
      </c>
      <c r="O14" s="37" t="s">
        <v>102</v>
      </c>
    </row>
    <row r="15" spans="1:15" ht="15">
      <c r="A15" s="210" t="s">
        <v>162</v>
      </c>
      <c r="B15" s="150" t="s">
        <v>97</v>
      </c>
      <c r="C15" s="151" t="s">
        <v>92</v>
      </c>
      <c r="D15" s="152">
        <v>1</v>
      </c>
      <c r="E15" s="153">
        <v>1000000</v>
      </c>
      <c r="F15" s="154">
        <f t="shared" si="0"/>
        <v>1000000</v>
      </c>
      <c r="G15" s="152"/>
      <c r="H15" s="167"/>
      <c r="I15" s="153">
        <f t="shared" si="1"/>
        <v>0</v>
      </c>
      <c r="J15" s="32">
        <v>0</v>
      </c>
      <c r="K15" s="47">
        <f t="shared" si="2"/>
        <v>0</v>
      </c>
      <c r="L15" s="138" t="s">
        <v>153</v>
      </c>
      <c r="O15" s="37" t="s">
        <v>103</v>
      </c>
    </row>
    <row r="16" spans="1:15" ht="15">
      <c r="A16" s="4"/>
      <c r="B16" s="150" t="s">
        <v>98</v>
      </c>
      <c r="C16" s="151" t="s">
        <v>93</v>
      </c>
      <c r="D16" s="152">
        <v>2</v>
      </c>
      <c r="E16" s="153">
        <v>99990</v>
      </c>
      <c r="F16" s="155">
        <f t="shared" si="0"/>
        <v>199980</v>
      </c>
      <c r="G16" s="152">
        <v>0</v>
      </c>
      <c r="H16" s="167">
        <v>0</v>
      </c>
      <c r="I16" s="153">
        <f t="shared" si="1"/>
        <v>0</v>
      </c>
      <c r="J16" s="32">
        <v>0</v>
      </c>
      <c r="K16" s="47">
        <f t="shared" si="2"/>
        <v>0</v>
      </c>
      <c r="L16" s="149" t="s">
        <v>150</v>
      </c>
      <c r="O16" s="37" t="s">
        <v>104</v>
      </c>
    </row>
    <row r="17" spans="1:15" ht="15">
      <c r="A17" s="209" t="s">
        <v>164</v>
      </c>
      <c r="B17" s="150" t="s">
        <v>99</v>
      </c>
      <c r="C17" s="151" t="s">
        <v>94</v>
      </c>
      <c r="D17" s="152">
        <v>1</v>
      </c>
      <c r="E17" s="153">
        <v>125990</v>
      </c>
      <c r="F17" s="154">
        <f t="shared" si="0"/>
        <v>125990</v>
      </c>
      <c r="G17" s="152"/>
      <c r="H17" s="167"/>
      <c r="I17" s="153">
        <f t="shared" si="1"/>
        <v>0</v>
      </c>
      <c r="J17" s="32">
        <v>0</v>
      </c>
      <c r="K17" s="47">
        <f t="shared" si="2"/>
        <v>0</v>
      </c>
      <c r="L17" s="138" t="s">
        <v>153</v>
      </c>
      <c r="O17" s="37" t="s">
        <v>105</v>
      </c>
    </row>
    <row r="18" spans="1:15" ht="15">
      <c r="A18" s="210" t="s">
        <v>177</v>
      </c>
      <c r="B18" s="150" t="s">
        <v>100</v>
      </c>
      <c r="C18" s="151" t="s">
        <v>95</v>
      </c>
      <c r="D18" s="152">
        <v>1</v>
      </c>
      <c r="E18" s="153">
        <v>755990</v>
      </c>
      <c r="F18" s="154">
        <f t="shared" si="0"/>
        <v>755990</v>
      </c>
      <c r="G18" s="152"/>
      <c r="H18" s="167"/>
      <c r="I18" s="153">
        <f t="shared" si="1"/>
        <v>0</v>
      </c>
      <c r="J18" s="32">
        <v>0</v>
      </c>
      <c r="K18" s="47">
        <f t="shared" si="2"/>
        <v>0</v>
      </c>
      <c r="L18" s="138" t="s">
        <v>153</v>
      </c>
      <c r="O18" s="37" t="s">
        <v>106</v>
      </c>
    </row>
    <row r="19" spans="1:15" ht="15">
      <c r="A19" s="4"/>
      <c r="B19" s="141">
        <v>3</v>
      </c>
      <c r="C19" s="142" t="s">
        <v>46</v>
      </c>
      <c r="D19" s="156" t="s">
        <v>15</v>
      </c>
      <c r="E19" s="157" t="s">
        <v>145</v>
      </c>
      <c r="F19" s="158" t="s">
        <v>146</v>
      </c>
      <c r="G19" s="156" t="s">
        <v>15</v>
      </c>
      <c r="H19" s="157" t="s">
        <v>145</v>
      </c>
      <c r="I19" s="158" t="s">
        <v>146</v>
      </c>
      <c r="J19" s="181" t="s">
        <v>19</v>
      </c>
      <c r="K19" s="182" t="s">
        <v>147</v>
      </c>
      <c r="L19" s="130" t="s">
        <v>148</v>
      </c>
      <c r="O19" s="37"/>
    </row>
    <row r="20" spans="1:15" ht="15">
      <c r="A20" s="210" t="s">
        <v>165</v>
      </c>
      <c r="B20" s="150" t="s">
        <v>56</v>
      </c>
      <c r="C20" s="151" t="s">
        <v>107</v>
      </c>
      <c r="D20" s="152">
        <v>1</v>
      </c>
      <c r="E20" s="153">
        <v>489990</v>
      </c>
      <c r="F20" s="155">
        <f t="shared" si="0"/>
        <v>489990</v>
      </c>
      <c r="G20" s="152">
        <v>0</v>
      </c>
      <c r="H20" s="167">
        <v>0</v>
      </c>
      <c r="I20" s="153">
        <f t="shared" si="1"/>
        <v>0</v>
      </c>
      <c r="J20" s="32">
        <v>0</v>
      </c>
      <c r="K20" s="47">
        <f t="shared" si="2"/>
        <v>0</v>
      </c>
      <c r="L20" s="149" t="s">
        <v>150</v>
      </c>
      <c r="O20" s="37" t="s">
        <v>112</v>
      </c>
    </row>
    <row r="21" spans="1:15" ht="15">
      <c r="A21" s="209" t="s">
        <v>166</v>
      </c>
      <c r="B21" s="150" t="s">
        <v>57</v>
      </c>
      <c r="C21" s="151" t="s">
        <v>108</v>
      </c>
      <c r="D21" s="152">
        <v>1</v>
      </c>
      <c r="E21" s="153">
        <v>803600</v>
      </c>
      <c r="F21" s="154">
        <f t="shared" si="0"/>
        <v>803600</v>
      </c>
      <c r="G21" s="152"/>
      <c r="H21" s="167"/>
      <c r="I21" s="153">
        <f t="shared" si="1"/>
        <v>0</v>
      </c>
      <c r="J21" s="32">
        <v>0</v>
      </c>
      <c r="K21" s="47">
        <f t="shared" si="2"/>
        <v>0</v>
      </c>
      <c r="L21" s="138" t="s">
        <v>153</v>
      </c>
      <c r="O21" s="37" t="s">
        <v>113</v>
      </c>
    </row>
    <row r="22" spans="1:15" ht="15">
      <c r="A22" s="209" t="s">
        <v>163</v>
      </c>
      <c r="B22" s="150" t="s">
        <v>58</v>
      </c>
      <c r="C22" s="151" t="s">
        <v>109</v>
      </c>
      <c r="D22" s="152">
        <v>1</v>
      </c>
      <c r="E22" s="153">
        <v>1380000</v>
      </c>
      <c r="F22" s="154">
        <f t="shared" si="0"/>
        <v>1380000</v>
      </c>
      <c r="G22" s="152"/>
      <c r="H22" s="167"/>
      <c r="I22" s="153">
        <f t="shared" si="1"/>
        <v>0</v>
      </c>
      <c r="J22" s="32">
        <v>0</v>
      </c>
      <c r="K22" s="47">
        <f t="shared" si="2"/>
        <v>0</v>
      </c>
      <c r="L22" s="138" t="s">
        <v>153</v>
      </c>
      <c r="O22" s="37" t="s">
        <v>114</v>
      </c>
    </row>
    <row r="23" spans="1:15" ht="15">
      <c r="A23" s="209" t="s">
        <v>163</v>
      </c>
      <c r="B23" s="150" t="s">
        <v>59</v>
      </c>
      <c r="C23" s="151" t="s">
        <v>110</v>
      </c>
      <c r="D23" s="152">
        <v>1</v>
      </c>
      <c r="E23" s="153">
        <v>759990</v>
      </c>
      <c r="F23" s="154">
        <f t="shared" si="0"/>
        <v>759990</v>
      </c>
      <c r="G23" s="152"/>
      <c r="H23" s="167"/>
      <c r="I23" s="153">
        <f t="shared" si="1"/>
        <v>0</v>
      </c>
      <c r="J23" s="32">
        <v>0</v>
      </c>
      <c r="K23" s="47">
        <f t="shared" si="2"/>
        <v>0</v>
      </c>
      <c r="L23" s="138" t="s">
        <v>153</v>
      </c>
      <c r="O23" s="37" t="s">
        <v>115</v>
      </c>
    </row>
    <row r="24" spans="1:15" ht="15">
      <c r="A24" s="210" t="s">
        <v>178</v>
      </c>
      <c r="B24" s="150" t="s">
        <v>139</v>
      </c>
      <c r="C24" s="151" t="s">
        <v>111</v>
      </c>
      <c r="D24" s="152">
        <v>1</v>
      </c>
      <c r="E24" s="153">
        <v>219990</v>
      </c>
      <c r="F24" s="154">
        <f t="shared" si="0"/>
        <v>219990</v>
      </c>
      <c r="G24" s="152"/>
      <c r="H24" s="167"/>
      <c r="I24" s="153">
        <f t="shared" si="1"/>
        <v>0</v>
      </c>
      <c r="J24" s="32">
        <v>0</v>
      </c>
      <c r="K24" s="47">
        <f t="shared" si="2"/>
        <v>0</v>
      </c>
      <c r="L24" s="138" t="s">
        <v>153</v>
      </c>
      <c r="O24" s="37" t="s">
        <v>116</v>
      </c>
    </row>
    <row r="25" spans="1:15" ht="15">
      <c r="A25" s="4"/>
      <c r="B25" s="141">
        <v>4</v>
      </c>
      <c r="C25" s="142" t="s">
        <v>117</v>
      </c>
      <c r="D25" s="156" t="s">
        <v>15</v>
      </c>
      <c r="E25" s="157" t="s">
        <v>145</v>
      </c>
      <c r="F25" s="158" t="s">
        <v>146</v>
      </c>
      <c r="G25" s="156" t="s">
        <v>15</v>
      </c>
      <c r="H25" s="157" t="s">
        <v>145</v>
      </c>
      <c r="I25" s="158" t="s">
        <v>146</v>
      </c>
      <c r="J25" s="181" t="s">
        <v>19</v>
      </c>
      <c r="K25" s="182" t="s">
        <v>147</v>
      </c>
      <c r="L25" s="130" t="s">
        <v>148</v>
      </c>
      <c r="O25" s="37"/>
    </row>
    <row r="26" spans="1:15" s="114" customFormat="1" ht="15">
      <c r="A26" s="209" t="s">
        <v>163</v>
      </c>
      <c r="B26" s="159" t="s">
        <v>60</v>
      </c>
      <c r="C26" s="160" t="s">
        <v>118</v>
      </c>
      <c r="D26" s="161">
        <v>1</v>
      </c>
      <c r="E26" s="162">
        <v>229000</v>
      </c>
      <c r="F26" s="154">
        <f t="shared" si="0"/>
        <v>229000</v>
      </c>
      <c r="G26" s="161"/>
      <c r="H26" s="167"/>
      <c r="I26" s="153">
        <f t="shared" si="1"/>
        <v>0</v>
      </c>
      <c r="J26" s="32">
        <v>0</v>
      </c>
      <c r="K26" s="47">
        <f t="shared" si="2"/>
        <v>0</v>
      </c>
      <c r="L26" s="138" t="s">
        <v>153</v>
      </c>
      <c r="O26" s="125" t="s">
        <v>119</v>
      </c>
    </row>
    <row r="27" spans="1:15" s="114" customFormat="1" ht="15">
      <c r="A27" s="4"/>
      <c r="B27" s="141">
        <v>5</v>
      </c>
      <c r="C27" s="142" t="s">
        <v>120</v>
      </c>
      <c r="D27" s="156" t="s">
        <v>15</v>
      </c>
      <c r="E27" s="157" t="s">
        <v>145</v>
      </c>
      <c r="F27" s="158" t="s">
        <v>146</v>
      </c>
      <c r="G27" s="156" t="s">
        <v>15</v>
      </c>
      <c r="H27" s="157" t="s">
        <v>145</v>
      </c>
      <c r="I27" s="158" t="s">
        <v>146</v>
      </c>
      <c r="J27" s="181" t="s">
        <v>19</v>
      </c>
      <c r="K27" s="182" t="s">
        <v>147</v>
      </c>
      <c r="L27" s="130" t="s">
        <v>148</v>
      </c>
      <c r="O27" s="115"/>
    </row>
    <row r="28" spans="1:15" s="114" customFormat="1" ht="15">
      <c r="A28" s="209" t="s">
        <v>163</v>
      </c>
      <c r="B28" s="159" t="s">
        <v>64</v>
      </c>
      <c r="C28" s="163" t="s">
        <v>121</v>
      </c>
      <c r="D28" s="161">
        <v>1</v>
      </c>
      <c r="E28" s="162">
        <v>279990</v>
      </c>
      <c r="F28" s="154">
        <f t="shared" si="0"/>
        <v>279990</v>
      </c>
      <c r="G28" s="161"/>
      <c r="H28" s="167"/>
      <c r="I28" s="162">
        <f t="shared" ref="I28:I39" si="3">H28*G28</f>
        <v>0</v>
      </c>
      <c r="J28" s="165">
        <v>0</v>
      </c>
      <c r="K28" s="166">
        <f t="shared" ref="K28:K39" si="4">ROUND(I28-(I28*J28),2)</f>
        <v>0</v>
      </c>
      <c r="L28" s="138" t="s">
        <v>153</v>
      </c>
      <c r="O28" s="115" t="s">
        <v>130</v>
      </c>
    </row>
    <row r="29" spans="1:15" s="114" customFormat="1">
      <c r="A29" s="209" t="s">
        <v>163</v>
      </c>
      <c r="B29" s="159" t="s">
        <v>65</v>
      </c>
      <c r="C29" s="163" t="s">
        <v>122</v>
      </c>
      <c r="D29" s="161">
        <v>2</v>
      </c>
      <c r="E29" s="162">
        <v>98990</v>
      </c>
      <c r="F29" s="154">
        <f t="shared" si="0"/>
        <v>197980</v>
      </c>
      <c r="G29" s="161"/>
      <c r="H29" s="167"/>
      <c r="I29" s="162">
        <f t="shared" si="3"/>
        <v>0</v>
      </c>
      <c r="J29" s="165">
        <v>0</v>
      </c>
      <c r="K29" s="166">
        <f t="shared" si="4"/>
        <v>0</v>
      </c>
      <c r="L29" s="138" t="s">
        <v>153</v>
      </c>
      <c r="O29" s="114" t="s">
        <v>131</v>
      </c>
    </row>
    <row r="30" spans="1:15" s="114" customFormat="1" ht="15">
      <c r="A30" s="209" t="s">
        <v>163</v>
      </c>
      <c r="B30" s="159" t="s">
        <v>66</v>
      </c>
      <c r="C30" s="163" t="s">
        <v>123</v>
      </c>
      <c r="D30" s="161">
        <v>2</v>
      </c>
      <c r="E30" s="162">
        <v>99990</v>
      </c>
      <c r="F30" s="154">
        <f t="shared" ref="F30:F39" si="5">E30*D30</f>
        <v>199980</v>
      </c>
      <c r="G30" s="161"/>
      <c r="H30" s="167"/>
      <c r="I30" s="162">
        <f t="shared" si="3"/>
        <v>0</v>
      </c>
      <c r="J30" s="165">
        <v>0</v>
      </c>
      <c r="K30" s="166">
        <f t="shared" si="4"/>
        <v>0</v>
      </c>
      <c r="L30" s="138" t="s">
        <v>153</v>
      </c>
      <c r="O30" s="115" t="s">
        <v>132</v>
      </c>
    </row>
    <row r="31" spans="1:15" s="114" customFormat="1" ht="15">
      <c r="A31" s="209" t="s">
        <v>163</v>
      </c>
      <c r="B31" s="159" t="s">
        <v>67</v>
      </c>
      <c r="C31" s="163" t="s">
        <v>124</v>
      </c>
      <c r="D31" s="161">
        <v>2</v>
      </c>
      <c r="E31" s="162">
        <v>79990</v>
      </c>
      <c r="F31" s="154">
        <f t="shared" si="5"/>
        <v>159980</v>
      </c>
      <c r="G31" s="161"/>
      <c r="H31" s="167"/>
      <c r="I31" s="162">
        <f t="shared" si="3"/>
        <v>0</v>
      </c>
      <c r="J31" s="165">
        <v>0</v>
      </c>
      <c r="K31" s="166">
        <f t="shared" si="4"/>
        <v>0</v>
      </c>
      <c r="L31" s="138" t="s">
        <v>153</v>
      </c>
      <c r="O31" s="115" t="s">
        <v>133</v>
      </c>
    </row>
    <row r="32" spans="1:15" ht="15">
      <c r="A32" s="210" t="s">
        <v>162</v>
      </c>
      <c r="B32" s="159" t="s">
        <v>140</v>
      </c>
      <c r="C32" s="164" t="s">
        <v>125</v>
      </c>
      <c r="D32" s="152">
        <v>1</v>
      </c>
      <c r="E32" s="153">
        <v>156900</v>
      </c>
      <c r="F32" s="155">
        <f t="shared" si="5"/>
        <v>156900</v>
      </c>
      <c r="G32" s="152"/>
      <c r="H32" s="167"/>
      <c r="I32" s="153">
        <f t="shared" si="3"/>
        <v>0</v>
      </c>
      <c r="J32" s="32">
        <v>0</v>
      </c>
      <c r="K32" s="47">
        <f t="shared" si="4"/>
        <v>0</v>
      </c>
      <c r="L32" s="138" t="s">
        <v>153</v>
      </c>
      <c r="O32" s="37" t="s">
        <v>134</v>
      </c>
    </row>
    <row r="33" spans="1:15" ht="15">
      <c r="A33" s="209" t="s">
        <v>163</v>
      </c>
      <c r="B33" s="150" t="s">
        <v>141</v>
      </c>
      <c r="C33" s="164" t="s">
        <v>126</v>
      </c>
      <c r="D33" s="152">
        <v>2</v>
      </c>
      <c r="E33" s="153">
        <v>41990</v>
      </c>
      <c r="F33" s="155">
        <f t="shared" si="5"/>
        <v>83980</v>
      </c>
      <c r="G33" s="152">
        <v>4</v>
      </c>
      <c r="H33" s="167">
        <v>25990</v>
      </c>
      <c r="I33" s="153">
        <f t="shared" si="3"/>
        <v>103960</v>
      </c>
      <c r="J33" s="32">
        <v>0</v>
      </c>
      <c r="K33" s="47">
        <f t="shared" si="4"/>
        <v>103960</v>
      </c>
      <c r="L33" s="149" t="s">
        <v>154</v>
      </c>
      <c r="O33" s="37" t="s">
        <v>135</v>
      </c>
    </row>
    <row r="34" spans="1:15" ht="15">
      <c r="A34" s="210" t="s">
        <v>167</v>
      </c>
      <c r="B34" s="159" t="s">
        <v>142</v>
      </c>
      <c r="C34" s="164" t="s">
        <v>127</v>
      </c>
      <c r="D34" s="152">
        <v>5</v>
      </c>
      <c r="E34" s="153">
        <v>25000</v>
      </c>
      <c r="F34" s="155">
        <f t="shared" si="5"/>
        <v>125000</v>
      </c>
      <c r="G34" s="152"/>
      <c r="H34" s="167"/>
      <c r="I34" s="153">
        <f t="shared" si="3"/>
        <v>0</v>
      </c>
      <c r="J34" s="32">
        <v>0</v>
      </c>
      <c r="K34" s="47">
        <f t="shared" si="4"/>
        <v>0</v>
      </c>
      <c r="L34" s="138" t="s">
        <v>153</v>
      </c>
      <c r="O34" s="37" t="s">
        <v>136</v>
      </c>
    </row>
    <row r="35" spans="1:15" ht="15">
      <c r="A35" s="209" t="s">
        <v>168</v>
      </c>
      <c r="B35" s="159" t="s">
        <v>143</v>
      </c>
      <c r="C35" s="164" t="s">
        <v>128</v>
      </c>
      <c r="D35" s="152">
        <v>16</v>
      </c>
      <c r="E35" s="153">
        <v>23990</v>
      </c>
      <c r="F35" s="155">
        <f t="shared" si="5"/>
        <v>383840</v>
      </c>
      <c r="G35" s="152"/>
      <c r="H35" s="167"/>
      <c r="I35" s="153">
        <f t="shared" si="3"/>
        <v>0</v>
      </c>
      <c r="J35" s="32">
        <v>0</v>
      </c>
      <c r="K35" s="47">
        <f t="shared" si="4"/>
        <v>0</v>
      </c>
      <c r="L35" s="138" t="s">
        <v>153</v>
      </c>
      <c r="O35" s="37" t="s">
        <v>137</v>
      </c>
    </row>
    <row r="36" spans="1:15" ht="15">
      <c r="A36" s="210" t="s">
        <v>162</v>
      </c>
      <c r="B36" s="150" t="s">
        <v>144</v>
      </c>
      <c r="C36" s="164" t="s">
        <v>129</v>
      </c>
      <c r="D36" s="152">
        <v>13</v>
      </c>
      <c r="E36" s="153">
        <v>15990</v>
      </c>
      <c r="F36" s="155">
        <f t="shared" si="5"/>
        <v>207870</v>
      </c>
      <c r="G36" s="152">
        <v>15</v>
      </c>
      <c r="H36" s="167">
        <v>15990</v>
      </c>
      <c r="I36" s="153">
        <f t="shared" si="3"/>
        <v>239850</v>
      </c>
      <c r="J36" s="32">
        <v>0.15</v>
      </c>
      <c r="K36" s="47">
        <f t="shared" si="4"/>
        <v>203872.5</v>
      </c>
      <c r="L36" s="149" t="s">
        <v>154</v>
      </c>
      <c r="O36" s="37" t="s">
        <v>138</v>
      </c>
    </row>
    <row r="37" spans="1:15" ht="15" hidden="1">
      <c r="A37" s="4"/>
      <c r="B37" s="29"/>
      <c r="C37" s="112"/>
      <c r="D37" s="28"/>
      <c r="E37" s="31"/>
      <c r="F37" s="106">
        <f t="shared" si="5"/>
        <v>0</v>
      </c>
      <c r="G37" s="28"/>
      <c r="H37" s="30"/>
      <c r="I37" s="31">
        <f t="shared" si="3"/>
        <v>0</v>
      </c>
      <c r="J37" s="32">
        <v>0</v>
      </c>
      <c r="K37" s="47">
        <f t="shared" si="4"/>
        <v>0</v>
      </c>
      <c r="L37" s="113"/>
      <c r="O37" s="37"/>
    </row>
    <row r="38" spans="1:15" ht="15" hidden="1">
      <c r="A38" s="4"/>
      <c r="B38" s="29"/>
      <c r="C38" s="112"/>
      <c r="D38" s="28"/>
      <c r="E38" s="31"/>
      <c r="F38" s="106">
        <f t="shared" si="5"/>
        <v>0</v>
      </c>
      <c r="G38" s="28"/>
      <c r="H38" s="30"/>
      <c r="I38" s="31">
        <f t="shared" si="3"/>
        <v>0</v>
      </c>
      <c r="J38" s="32">
        <v>0</v>
      </c>
      <c r="K38" s="47">
        <f t="shared" si="4"/>
        <v>0</v>
      </c>
      <c r="L38" s="113"/>
      <c r="O38" s="37"/>
    </row>
    <row r="39" spans="1:15" ht="15" hidden="1">
      <c r="A39" s="4"/>
      <c r="B39" s="29"/>
      <c r="C39" s="112"/>
      <c r="D39" s="28"/>
      <c r="E39" s="31"/>
      <c r="F39" s="106">
        <f t="shared" si="5"/>
        <v>0</v>
      </c>
      <c r="G39" s="28"/>
      <c r="H39" s="30"/>
      <c r="I39" s="31">
        <f t="shared" si="3"/>
        <v>0</v>
      </c>
      <c r="J39" s="32">
        <v>0</v>
      </c>
      <c r="K39" s="47">
        <f t="shared" si="4"/>
        <v>0</v>
      </c>
      <c r="L39" s="113"/>
      <c r="O39" s="37"/>
    </row>
    <row r="40" spans="1:15">
      <c r="B40" s="16"/>
      <c r="C40" s="19"/>
      <c r="D40" s="20"/>
      <c r="E40" s="110"/>
      <c r="F40" s="120"/>
      <c r="G40" s="21"/>
      <c r="H40" s="110"/>
      <c r="I40" s="19"/>
      <c r="J40" s="19"/>
      <c r="K40" s="20"/>
      <c r="L40" s="38"/>
    </row>
    <row r="41" spans="1:15">
      <c r="B41" s="17"/>
      <c r="C41" s="22"/>
      <c r="D41" s="207" t="s">
        <v>36</v>
      </c>
      <c r="E41" s="207"/>
      <c r="F41" s="104">
        <f>SUM(F8:F39)</f>
        <v>13674528</v>
      </c>
      <c r="G41" s="33" t="s">
        <v>23</v>
      </c>
      <c r="H41" s="116"/>
      <c r="I41" s="34"/>
      <c r="J41" s="35"/>
      <c r="K41" s="36">
        <f>SUM(K8:K40)</f>
        <v>4600322.5</v>
      </c>
      <c r="L41" s="39"/>
    </row>
    <row r="42" spans="1:15">
      <c r="B42" s="18"/>
      <c r="C42" s="23"/>
      <c r="D42" s="24"/>
      <c r="E42" s="111"/>
      <c r="F42" s="121"/>
      <c r="G42" s="6"/>
      <c r="H42" s="111"/>
      <c r="I42" s="25"/>
      <c r="J42" s="26"/>
      <c r="K42" s="27"/>
      <c r="L42" s="40"/>
    </row>
    <row r="43" spans="1:15">
      <c r="G43" s="3"/>
      <c r="H43" s="117"/>
      <c r="I43" s="3"/>
      <c r="J43" s="7"/>
      <c r="K43" s="8"/>
      <c r="L43" s="41"/>
    </row>
    <row r="44" spans="1:15" ht="15.75">
      <c r="D44" s="201" t="s">
        <v>29</v>
      </c>
      <c r="E44" s="202"/>
      <c r="F44" s="43">
        <f>'Daños Edificio'!$I$41</f>
        <v>6520340</v>
      </c>
      <c r="G44" s="132"/>
      <c r="H44" s="194" t="s">
        <v>149</v>
      </c>
      <c r="I44" s="194"/>
      <c r="J44" s="201" t="s">
        <v>29</v>
      </c>
      <c r="K44" s="202"/>
      <c r="L44" s="43">
        <f>'Daños Edificio'!$P$41</f>
        <v>3256035</v>
      </c>
    </row>
    <row r="45" spans="1:15" ht="15.75">
      <c r="D45" s="203" t="s">
        <v>30</v>
      </c>
      <c r="E45" s="204"/>
      <c r="F45" s="44">
        <f>F41</f>
        <v>13674528</v>
      </c>
      <c r="G45" s="133"/>
      <c r="H45" s="194" t="s">
        <v>152</v>
      </c>
      <c r="I45" s="208"/>
      <c r="J45" s="203" t="s">
        <v>30</v>
      </c>
      <c r="K45" s="204"/>
      <c r="L45" s="44">
        <f>K41</f>
        <v>4600322.5</v>
      </c>
    </row>
    <row r="46" spans="1:15" ht="15.75">
      <c r="D46" s="205" t="s">
        <v>31</v>
      </c>
      <c r="E46" s="206"/>
      <c r="F46" s="45">
        <f>SUM(F44:F45)</f>
        <v>20194868</v>
      </c>
      <c r="J46" s="205" t="s">
        <v>31</v>
      </c>
      <c r="K46" s="206"/>
      <c r="L46" s="45">
        <f>SUM(L44:L45)</f>
        <v>7856357.5</v>
      </c>
    </row>
    <row r="242" ht="12.6" customHeight="1"/>
  </sheetData>
  <mergeCells count="11">
    <mergeCell ref="D4:F4"/>
    <mergeCell ref="G4:L4"/>
    <mergeCell ref="J44:K44"/>
    <mergeCell ref="J45:K45"/>
    <mergeCell ref="J46:K46"/>
    <mergeCell ref="D41:E41"/>
    <mergeCell ref="D44:E44"/>
    <mergeCell ref="D45:E45"/>
    <mergeCell ref="D46:E46"/>
    <mergeCell ref="H44:I44"/>
    <mergeCell ref="H45:I45"/>
  </mergeCells>
  <phoneticPr fontId="12" type="noConversion"/>
  <hyperlinks>
    <hyperlink ref="O26" r:id="rId1" xr:uid="{E4E70AB4-71D2-463C-BB76-5B34F6CBFF2F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2024-04-01T19:00:40Z</dcterms:modified>
</cp:coreProperties>
</file>