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1229A911-33FA-48AB-8742-76AD016D03D5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3" l="1"/>
  <c r="K16" i="3" s="1"/>
  <c r="F16" i="3"/>
  <c r="K15" i="3"/>
  <c r="I14" i="3"/>
  <c r="K14" i="3" s="1"/>
  <c r="I15" i="3"/>
  <c r="Y16" i="1"/>
  <c r="Y15" i="1"/>
  <c r="Y10" i="1" l="1"/>
  <c r="Y11" i="1"/>
  <c r="Y12" i="1"/>
  <c r="Y13" i="1"/>
  <c r="Y14" i="1"/>
  <c r="F7" i="3" l="1"/>
  <c r="F8" i="3"/>
  <c r="F9" i="3"/>
  <c r="F10" i="3"/>
  <c r="F11" i="3"/>
  <c r="F12" i="3"/>
  <c r="P17" i="1"/>
  <c r="P18" i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N18" i="1"/>
  <c r="N19" i="1"/>
  <c r="P19" i="1" s="1"/>
  <c r="N20" i="1"/>
  <c r="P20" i="1" s="1"/>
  <c r="N21" i="1"/>
  <c r="P21" i="1" s="1"/>
  <c r="N22" i="1"/>
  <c r="P22" i="1" s="1"/>
  <c r="N23" i="1"/>
  <c r="P23" i="1" s="1"/>
  <c r="N2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P24" i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I25" i="1"/>
  <c r="I26" i="1"/>
  <c r="I27" i="1"/>
  <c r="I28" i="1"/>
  <c r="I29" i="1"/>
  <c r="N31" i="1"/>
  <c r="P31" i="1" s="1"/>
  <c r="N32" i="1"/>
  <c r="P32" i="1" s="1"/>
  <c r="N33" i="1"/>
  <c r="P33" i="1" s="1"/>
  <c r="N34" i="1"/>
  <c r="P34" i="1" s="1"/>
  <c r="I30" i="1"/>
  <c r="I31" i="1"/>
  <c r="I32" i="1"/>
  <c r="I33" i="1"/>
  <c r="I34" i="1"/>
  <c r="N7" i="1"/>
  <c r="P7" i="1" s="1"/>
  <c r="I7" i="1"/>
  <c r="F13" i="3"/>
  <c r="F14" i="3"/>
  <c r="F17" i="3"/>
  <c r="I13" i="3"/>
  <c r="K13" i="3" s="1"/>
  <c r="I17" i="3"/>
  <c r="K17" i="3" s="1"/>
  <c r="K19" i="3" l="1"/>
  <c r="I36" i="1"/>
  <c r="I37" i="1" s="1"/>
  <c r="I38" i="1" s="1"/>
  <c r="P36" i="1"/>
  <c r="P37" i="1" s="1"/>
  <c r="P38" i="1" s="1"/>
  <c r="I39" i="1" l="1"/>
  <c r="P39" i="1"/>
  <c r="L22" i="3" s="1"/>
  <c r="F19" i="3" l="1"/>
  <c r="L23" i="3" l="1"/>
  <c r="L24" i="3" s="1"/>
</calcChain>
</file>

<file path=xl/sharedStrings.xml><?xml version="1.0" encoding="utf-8"?>
<sst xmlns="http://schemas.openxmlformats.org/spreadsheetml/2006/main" count="85" uniqueCount="65">
  <si>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</si>
  <si>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</si>
  <si>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</si>
  <si>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</si>
  <si>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</si>
  <si>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</si>
  <si>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</si>
  <si>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</si>
  <si>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</si>
  <si>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</si>
  <si>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</si>
  <si>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</si>
  <si>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</si>
  <si>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</si>
  <si>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</si>
  <si>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</si>
  <si>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</si>
  <si>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</si>
  <si>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</si>
  <si>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</si>
  <si>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</si>
  <si>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</si>
  <si>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</si>
  <si>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</si>
  <si>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</si>
  <si>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</si>
  <si>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</si>
  <si>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</si>
  <si>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</si>
  <si>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</si>
  <si>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</si>
  <si>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</si>
  <si>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</si>
  <si>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</si>
  <si>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</si>
  <si>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</si>
  <si>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</si>
  <si>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</si>
  <si>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</si>
  <si>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Guardapolvos</t>
  </si>
  <si>
    <t>ml</t>
  </si>
  <si>
    <t>Refrigerador</t>
  </si>
  <si>
    <t>Plantilla Ortopédica</t>
  </si>
  <si>
    <t>Silla</t>
  </si>
  <si>
    <t>Escritorio</t>
  </si>
  <si>
    <t>Biblioteca</t>
  </si>
  <si>
    <t>Closet</t>
  </si>
  <si>
    <t>Sofa de cuero</t>
  </si>
  <si>
    <t>https://www.abcdin.cl/refrigerador-top-mount-libero-168-litros-frio-directo-1139534?gad_source=1&amp;gclid=CjwKCAiA98WrBhAYEiwA2WvhOiTqw0SA0evWbLtX4TNHijyEV2pO6-bTGcGDVc3jLN4_mQ7QwsZb3xoCTsoQAvD_BwE</t>
  </si>
  <si>
    <t>https://importadorarc.cl/productos/sillas-chiavari-tiffany-venta?gclid=CjwKCAiA98WrBhAYEiwA2WvhOv9pmtNlVzqB3PhNJPbgmD0jZ64Knqz_TuiRtw591QLb29VJWtkzfBoCIegQAvD_BwE</t>
  </si>
  <si>
    <t>https://www.falabella.com/falabella-cl/product/115886352/ALFOMBRA-FLORIDA-BEIGE-160x230-cm/115886354</t>
  </si>
  <si>
    <t>Alfombra piso</t>
  </si>
  <si>
    <t>https://sodimac.falabella.com/sodimac-cl/product/110038319/Escritorio-repisa-110x48x83-cm/110038328</t>
  </si>
  <si>
    <t>https://www.easy.cl/librero-ho-2907-blanco-altavision-1288976/p?gad_source=1&amp;gclid=CjwKCAiA98WrBhAYEiwA2WvhOreJcZjL_NBWXCkCdQkvDDPflxVcZsv4Jf6KXE02NbAeAq_YhKa7exoCKjwQAvD_BwE</t>
  </si>
  <si>
    <t>https://www.easy.cl/closet-3-puertas-2-cajones-tabaco-m-design-1288031/p</t>
  </si>
  <si>
    <t>Según factura N°109</t>
  </si>
  <si>
    <t>Sr. Guido Iván Sazo Pérez</t>
  </si>
  <si>
    <t>Santa Ester N°965, San Miguel</t>
  </si>
  <si>
    <t>1.1</t>
  </si>
  <si>
    <t>Reposición Guardapolvos</t>
  </si>
  <si>
    <t>Según Boleta N°556</t>
  </si>
  <si>
    <t>Depreciacion acorde a vida útil</t>
  </si>
  <si>
    <t xml:space="preserve">Maquina freidora de pollos </t>
  </si>
  <si>
    <t xml:space="preserve">Gatos notariales </t>
  </si>
  <si>
    <t>https://www.dkohome.cl/shop/230000358-sofa-reclinable-3-cuerpos-martin-negro-51019?srsltid=AfmBOopvPonx19cgfpfD_lV-geOVrf70DNFfXQV2wYbjJM2lkfxZkjXWSTk#attr=12174,57773,11974,41875,11975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</si>
</sst>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0" borderId="0" xfId="3" applyFill="1"/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0" borderId="0" xfId="3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2638425</xdr:colOff>
      <xdr:row>27</xdr:row>
      <xdr:rowOff>20955</xdr:rowOff>
    </xdr:from>
    <xdr:to>
      <xdr:col>14</xdr:col>
      <xdr:colOff>8702565</xdr:colOff>
      <xdr:row>69</xdr:row>
      <xdr:rowOff>19660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CA9EF9-F630-9C96-EEC1-C079CA849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96575" y="4450080"/>
          <a:ext cx="6058425" cy="719960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28575</xdr:rowOff>
    </xdr:from>
    <xdr:to>
      <xdr:col>14</xdr:col>
      <xdr:colOff>2075409</xdr:colOff>
      <xdr:row>51</xdr:row>
      <xdr:rowOff>158503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EB97C2-4331-D46F-3780-996267347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4476750"/>
          <a:ext cx="9924009" cy="458762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14</xdr:col>
      <xdr:colOff>1654365</xdr:colOff>
      <xdr:row>84</xdr:row>
      <xdr:rowOff>15706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BF58B05-8921-0473-EA91-91BE42B40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9860280"/>
          <a:ext cx="9518205" cy="53801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14</xdr:col>
      <xdr:colOff>1983962</xdr:colOff>
      <xdr:row>112</xdr:row>
      <xdr:rowOff>152805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736D53C-3BF6-AD50-2D71-634459716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5392400"/>
          <a:ext cx="9883997" cy="46790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14</xdr:col>
      <xdr:colOff>612239</xdr:colOff>
      <xdr:row>142</xdr:row>
      <xdr:rowOff>421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54F3E62-132B-3C8A-E116-9BEA717BF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0086320"/>
          <a:ext cx="8474174" cy="48543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14</xdr:col>
      <xdr:colOff>1334298</xdr:colOff>
      <xdr:row>176</xdr:row>
      <xdr:rowOff>15735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7FEEE27-BFFA-42AE-63D7-A9DB53CEC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4947880"/>
          <a:ext cx="9205758" cy="5715495"/>
        </a:xfrm>
        <a:prstGeom prst="rect">
          <a:avLst/>
        </a:prstGeom>
      </xdr:spPr>
    </xdr:pic>
    <xdr:clientData/>
  </xdr:twoCellAnchor>
  <xdr:twoCellAnchor editAs="oneCell">
    <xdr:from>
      <xdr:col>14</xdr:col>
      <xdr:colOff>2326005</xdr:colOff>
      <xdr:row>72</xdr:row>
      <xdr:rowOff>53340</xdr:rowOff>
    </xdr:from>
    <xdr:to>
      <xdr:col>14</xdr:col>
      <xdr:colOff>8855005</xdr:colOff>
      <xdr:row>110</xdr:row>
      <xdr:rowOff>76767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85E2F26-460C-C485-2255-09FC4CCC5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84155" y="12378690"/>
          <a:ext cx="6525190" cy="6538527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177</xdr:row>
      <xdr:rowOff>19051</xdr:rowOff>
    </xdr:from>
    <xdr:to>
      <xdr:col>11</xdr:col>
      <xdr:colOff>1533525</xdr:colOff>
      <xdr:row>201</xdr:row>
      <xdr:rowOff>132329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5A44153-D922-A556-C3F7-7653E1579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42950" y="29089351"/>
          <a:ext cx="6581775" cy="3999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dkohome.cl/shop/230000358-sofa-reclinable-3-cuerpos-martin-negro-51019?srsltid=AfmBOopvPonx19cgfpfD_lV-geOVrf70DNFfXQV2wYbjJM2lkfxZkjXWSTk" TargetMode="External"/><Relationship Id="rId1" Type="http://schemas.openxmlformats.org/officeDocument/2006/relationships/hyperlink" Target="https://www.easy.cl/closet-3-puertas-2-cajones-tabaco-m-design-1288031/p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1"/>
  <sheetViews>
    <sheetView showGridLines="0" zoomScale="85" zoomScaleNormal="85" workbookViewId="0">
      <selection activeCell="P53" sqref="P5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48.42578125" style="48" bestFit="1" customWidth="1"/>
    <col min="5" max="5" width="1" style="1" hidden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9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56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62" t="s">
        <v>0</v>
      </c>
      <c r="G3" s="163"/>
      <c r="H3" s="163"/>
      <c r="I3" s="164"/>
      <c r="J3" s="54"/>
      <c r="K3" s="165" t="s">
        <v>1</v>
      </c>
      <c r="L3" s="165"/>
      <c r="M3" s="166"/>
      <c r="N3" s="166"/>
      <c r="O3" s="166"/>
      <c r="P3" s="166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57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59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7" t="s">
        <v>9</v>
      </c>
      <c r="S6" s="167"/>
      <c r="T6" s="167"/>
      <c r="U6" s="167"/>
      <c r="V6" s="167"/>
      <c r="W6" s="64"/>
    </row>
    <row r="7" spans="2:25" ht="15">
      <c r="B7" s="100" t="s">
        <v>58</v>
      </c>
      <c r="C7" s="50"/>
      <c r="D7" s="152" t="s">
        <v>39</v>
      </c>
      <c r="E7" s="66"/>
      <c r="F7" s="68">
        <v>8</v>
      </c>
      <c r="G7" s="69" t="s">
        <v>40</v>
      </c>
      <c r="H7" s="70">
        <v>5600</v>
      </c>
      <c r="I7" s="70">
        <f t="shared" ref="I7:I34" si="0">+F7*H7</f>
        <v>44800</v>
      </c>
      <c r="J7" s="67"/>
      <c r="K7" s="68">
        <v>8</v>
      </c>
      <c r="L7" s="69" t="s">
        <v>40</v>
      </c>
      <c r="M7" s="70">
        <v>5600</v>
      </c>
      <c r="N7" s="70">
        <f t="shared" ref="N7:N34" si="1">+K7*M7</f>
        <v>44800</v>
      </c>
      <c r="O7" s="72">
        <v>0</v>
      </c>
      <c r="P7" s="70">
        <f t="shared" ref="P7:P34" si="2">+(-N7*O7)+N7</f>
        <v>44800</v>
      </c>
      <c r="Q7" s="71"/>
      <c r="R7" s="170"/>
      <c r="S7" s="171"/>
      <c r="T7" s="171"/>
      <c r="U7" s="171"/>
      <c r="V7" s="171"/>
      <c r="W7" s="172"/>
    </row>
    <row r="8" spans="2:25" ht="15" hidden="1">
      <c r="B8" s="100"/>
      <c r="C8" s="50"/>
      <c r="D8" s="152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70"/>
      <c r="S8" s="171"/>
      <c r="T8" s="171"/>
      <c r="U8" s="171"/>
      <c r="V8" s="171"/>
      <c r="W8" s="172"/>
    </row>
    <row r="9" spans="2:25" ht="13.15" hidden="1" customHeight="1">
      <c r="B9" s="100"/>
      <c r="C9" s="50"/>
      <c r="D9" s="145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19"/>
      <c r="S9" s="120"/>
      <c r="T9" s="120"/>
      <c r="U9" s="120"/>
      <c r="V9" s="120"/>
      <c r="W9" s="121"/>
    </row>
    <row r="10" spans="2:25" ht="15" hidden="1">
      <c r="B10" s="100"/>
      <c r="C10" s="50"/>
      <c r="D10" s="145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19"/>
      <c r="S10" s="120"/>
      <c r="T10" s="120"/>
      <c r="U10" s="120"/>
      <c r="V10" s="120"/>
      <c r="W10" s="121"/>
      <c r="Y10" s="1" t="str">
        <f t="shared" ref="Y10:Y16" si="3">LOWER(D10)</f>
        <v/>
      </c>
    </row>
    <row r="11" spans="2:25" ht="15" hidden="1">
      <c r="B11" s="100"/>
      <c r="C11" s="50"/>
      <c r="D11" s="145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19"/>
      <c r="S11" s="120"/>
      <c r="T11" s="120"/>
      <c r="U11" s="120"/>
      <c r="V11" s="120"/>
      <c r="W11" s="121"/>
      <c r="Y11" s="1" t="str">
        <f t="shared" si="3"/>
        <v/>
      </c>
    </row>
    <row r="12" spans="2:25" ht="15" hidden="1">
      <c r="B12" s="100"/>
      <c r="C12" s="50"/>
      <c r="D12" s="145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19"/>
      <c r="S12" s="120"/>
      <c r="T12" s="120"/>
      <c r="U12" s="120"/>
      <c r="V12" s="120"/>
      <c r="W12" s="121"/>
      <c r="Y12" s="1" t="str">
        <f t="shared" si="3"/>
        <v/>
      </c>
    </row>
    <row r="13" spans="2:25" ht="15" hidden="1">
      <c r="B13" s="100"/>
      <c r="C13" s="50"/>
      <c r="D13" s="145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19"/>
      <c r="S13" s="120"/>
      <c r="T13" s="120"/>
      <c r="U13" s="120"/>
      <c r="V13" s="120"/>
      <c r="W13" s="121"/>
      <c r="Y13" s="1" t="str">
        <f t="shared" si="3"/>
        <v/>
      </c>
    </row>
    <row r="14" spans="2:25" ht="15" hidden="1">
      <c r="B14" s="100"/>
      <c r="C14" s="50"/>
      <c r="D14" s="145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19"/>
      <c r="S14" s="120"/>
      <c r="T14" s="120"/>
      <c r="U14" s="120"/>
      <c r="V14" s="120"/>
      <c r="W14" s="121"/>
      <c r="Y14" s="1" t="str">
        <f t="shared" si="3"/>
        <v/>
      </c>
    </row>
    <row r="15" spans="2:25" ht="15" hidden="1">
      <c r="B15" s="100"/>
      <c r="C15" s="50"/>
      <c r="D15" s="145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19"/>
      <c r="S15" s="120"/>
      <c r="T15" s="120"/>
      <c r="U15" s="120"/>
      <c r="V15" s="120"/>
      <c r="W15" s="121"/>
      <c r="Y15" s="1" t="str">
        <f t="shared" si="3"/>
        <v/>
      </c>
    </row>
    <row r="16" spans="2:25" ht="15" hidden="1">
      <c r="B16" s="100"/>
      <c r="C16" s="50"/>
      <c r="D16" s="145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  <c r="Y16" s="1" t="str">
        <f t="shared" si="3"/>
        <v/>
      </c>
    </row>
    <row r="17" spans="2:23" ht="15" hidden="1">
      <c r="B17" s="100"/>
      <c r="C17" s="50"/>
      <c r="D17" s="145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 hidden="1">
      <c r="B18" s="100"/>
      <c r="C18" s="50"/>
      <c r="D18" s="145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 hidden="1">
      <c r="B19" s="100"/>
      <c r="C19" s="50"/>
      <c r="D19" s="145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 hidden="1">
      <c r="B20" s="100"/>
      <c r="C20" s="50"/>
      <c r="D20" s="145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 hidden="1">
      <c r="B21" s="100"/>
      <c r="C21" s="50"/>
      <c r="D21" s="145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 hidden="1">
      <c r="B22" s="100"/>
      <c r="C22" s="50"/>
      <c r="D22" s="145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 hidden="1">
      <c r="B23" s="100"/>
      <c r="C23" s="50"/>
      <c r="D23" s="145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 hidden="1">
      <c r="B24" s="100"/>
      <c r="C24" s="50"/>
      <c r="D24" s="145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 hidden="1">
      <c r="B25" s="100"/>
      <c r="C25" s="50"/>
      <c r="D25" s="145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 hidden="1">
      <c r="B26" s="100"/>
      <c r="C26" s="50"/>
      <c r="D26" s="145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 hidden="1">
      <c r="B27" s="100"/>
      <c r="C27" s="50"/>
      <c r="D27" s="145"/>
      <c r="E27" s="66"/>
      <c r="F27" s="68"/>
      <c r="G27" s="69"/>
      <c r="H27" s="70"/>
      <c r="I27" s="70">
        <f t="shared" si="0"/>
        <v>0</v>
      </c>
      <c r="J27" s="67"/>
      <c r="K27" s="68"/>
      <c r="L27" s="69"/>
      <c r="M27" s="70"/>
      <c r="N27" s="70">
        <f t="shared" si="1"/>
        <v>0</v>
      </c>
      <c r="O27" s="72">
        <v>0</v>
      </c>
      <c r="P27" s="70">
        <f t="shared" si="2"/>
        <v>0</v>
      </c>
      <c r="Q27" s="71"/>
      <c r="R27" s="119"/>
      <c r="S27" s="120"/>
      <c r="T27" s="120"/>
      <c r="U27" s="120"/>
      <c r="V27" s="120"/>
      <c r="W27" s="121"/>
    </row>
    <row r="28" spans="2:23" ht="15" hidden="1">
      <c r="B28" s="100"/>
      <c r="C28" s="50"/>
      <c r="D28" s="145"/>
      <c r="E28" s="66"/>
      <c r="F28" s="68"/>
      <c r="G28" s="69"/>
      <c r="H28" s="70"/>
      <c r="I28" s="70">
        <f t="shared" si="0"/>
        <v>0</v>
      </c>
      <c r="J28" s="67"/>
      <c r="K28" s="142"/>
      <c r="L28" s="143"/>
      <c r="M28" s="144"/>
      <c r="N28" s="70">
        <f t="shared" si="1"/>
        <v>0</v>
      </c>
      <c r="O28" s="72">
        <v>0</v>
      </c>
      <c r="P28" s="70">
        <f t="shared" si="2"/>
        <v>0</v>
      </c>
      <c r="Q28" s="71"/>
      <c r="R28" s="173"/>
      <c r="S28" s="174"/>
      <c r="T28" s="174"/>
      <c r="U28" s="174"/>
      <c r="V28" s="174"/>
      <c r="W28" s="175"/>
    </row>
    <row r="29" spans="2:23" ht="15" hidden="1" customHeight="1">
      <c r="B29" s="100"/>
      <c r="C29" s="50"/>
      <c r="D29" s="145"/>
      <c r="E29" s="66"/>
      <c r="F29" s="68"/>
      <c r="G29" s="69"/>
      <c r="H29" s="70"/>
      <c r="I29" s="70">
        <f t="shared" si="0"/>
        <v>0</v>
      </c>
      <c r="J29" s="67"/>
      <c r="K29" s="68"/>
      <c r="L29" s="69"/>
      <c r="M29" s="70"/>
      <c r="N29" s="70">
        <f t="shared" si="1"/>
        <v>0</v>
      </c>
      <c r="O29" s="72">
        <v>0</v>
      </c>
      <c r="P29" s="70">
        <f t="shared" si="2"/>
        <v>0</v>
      </c>
      <c r="Q29" s="71"/>
      <c r="R29" s="119"/>
      <c r="S29" s="120"/>
      <c r="T29" s="120"/>
      <c r="U29" s="120"/>
      <c r="V29" s="120"/>
      <c r="W29" s="121"/>
    </row>
    <row r="30" spans="2:23" ht="15" hidden="1">
      <c r="B30" s="100"/>
      <c r="C30" s="50"/>
      <c r="D30" s="145"/>
      <c r="E30" s="66"/>
      <c r="F30" s="68"/>
      <c r="G30" s="69"/>
      <c r="H30" s="70"/>
      <c r="I30" s="70">
        <f t="shared" si="0"/>
        <v>0</v>
      </c>
      <c r="J30" s="67"/>
      <c r="K30" s="142"/>
      <c r="L30" s="143"/>
      <c r="M30" s="144"/>
      <c r="N30" s="70">
        <f t="shared" si="1"/>
        <v>0</v>
      </c>
      <c r="O30" s="72">
        <v>0</v>
      </c>
      <c r="P30" s="70">
        <f t="shared" si="2"/>
        <v>0</v>
      </c>
      <c r="Q30" s="71"/>
      <c r="R30" s="173"/>
      <c r="S30" s="174"/>
      <c r="T30" s="174"/>
      <c r="U30" s="174"/>
      <c r="V30" s="174"/>
      <c r="W30" s="175"/>
    </row>
    <row r="31" spans="2:23" ht="15" hidden="1">
      <c r="B31" s="100"/>
      <c r="C31" s="50"/>
      <c r="D31" s="145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 hidden="1">
      <c r="B32" s="100"/>
      <c r="C32" s="50"/>
      <c r="D32" s="145"/>
      <c r="E32" s="66"/>
      <c r="F32" s="68"/>
      <c r="G32" s="69"/>
      <c r="H32" s="70"/>
      <c r="I32" s="70">
        <f t="shared" si="0"/>
        <v>0</v>
      </c>
      <c r="J32" s="67"/>
      <c r="K32" s="68"/>
      <c r="L32" s="69"/>
      <c r="M32" s="70"/>
      <c r="N32" s="70">
        <f t="shared" si="1"/>
        <v>0</v>
      </c>
      <c r="O32" s="72">
        <v>0</v>
      </c>
      <c r="P32" s="70">
        <f t="shared" si="2"/>
        <v>0</v>
      </c>
      <c r="Q32" s="71"/>
      <c r="R32" s="119"/>
      <c r="S32" s="120"/>
      <c r="T32" s="120"/>
      <c r="U32" s="120"/>
      <c r="V32" s="120"/>
      <c r="W32" s="121"/>
    </row>
    <row r="33" spans="2:23" ht="15" hidden="1">
      <c r="B33" s="100"/>
      <c r="C33" s="50"/>
      <c r="D33" s="145"/>
      <c r="E33" s="66"/>
      <c r="F33" s="68"/>
      <c r="G33" s="69"/>
      <c r="H33" s="70"/>
      <c r="I33" s="70">
        <f t="shared" si="0"/>
        <v>0</v>
      </c>
      <c r="J33" s="67"/>
      <c r="K33" s="142"/>
      <c r="L33" s="143"/>
      <c r="M33" s="144"/>
      <c r="N33" s="70">
        <f t="shared" si="1"/>
        <v>0</v>
      </c>
      <c r="O33" s="72">
        <v>0</v>
      </c>
      <c r="P33" s="70">
        <f t="shared" si="2"/>
        <v>0</v>
      </c>
      <c r="Q33" s="71"/>
      <c r="R33" s="173"/>
      <c r="S33" s="174"/>
      <c r="T33" s="174"/>
      <c r="U33" s="174"/>
      <c r="V33" s="174"/>
      <c r="W33" s="175"/>
    </row>
    <row r="34" spans="2:23" ht="15" hidden="1">
      <c r="B34" s="100"/>
      <c r="C34" s="50"/>
      <c r="D34" s="145"/>
      <c r="E34" s="66"/>
      <c r="F34" s="68"/>
      <c r="G34" s="69"/>
      <c r="H34" s="70"/>
      <c r="I34" s="70">
        <f t="shared" si="0"/>
        <v>0</v>
      </c>
      <c r="J34" s="67"/>
      <c r="K34" s="142"/>
      <c r="L34" s="143"/>
      <c r="M34" s="144"/>
      <c r="N34" s="70">
        <f t="shared" si="1"/>
        <v>0</v>
      </c>
      <c r="O34" s="72">
        <v>0</v>
      </c>
      <c r="P34" s="70">
        <f t="shared" si="2"/>
        <v>0</v>
      </c>
      <c r="Q34" s="71"/>
      <c r="R34" s="173"/>
      <c r="S34" s="174"/>
      <c r="T34" s="174"/>
      <c r="U34" s="174"/>
      <c r="V34" s="174"/>
      <c r="W34" s="175"/>
    </row>
    <row r="35" spans="2:23" ht="14.25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2:23" ht="13.9" customHeight="1">
      <c r="B36" s="73"/>
      <c r="C36" s="50"/>
      <c r="D36" s="101"/>
      <c r="E36" s="89"/>
      <c r="F36" s="168" t="s">
        <v>38</v>
      </c>
      <c r="G36" s="169"/>
      <c r="H36" s="169"/>
      <c r="I36" s="102">
        <f>SUM(I7:I34)</f>
        <v>44800</v>
      </c>
      <c r="J36" s="67"/>
      <c r="K36" s="168" t="s">
        <v>11</v>
      </c>
      <c r="L36" s="169"/>
      <c r="M36" s="169"/>
      <c r="N36" s="169"/>
      <c r="O36" s="169"/>
      <c r="P36" s="103">
        <f>SUM(P6:P34)</f>
        <v>44800</v>
      </c>
      <c r="Q36" s="74"/>
      <c r="R36" s="75"/>
      <c r="S36" s="75"/>
      <c r="T36" s="75"/>
      <c r="U36" s="75"/>
      <c r="V36" s="75"/>
      <c r="W36" s="76"/>
    </row>
    <row r="37" spans="2:23" ht="15">
      <c r="B37" s="73"/>
      <c r="C37" s="50"/>
      <c r="D37" s="104"/>
      <c r="E37" s="104"/>
      <c r="F37" s="154" t="s">
        <v>12</v>
      </c>
      <c r="G37" s="155"/>
      <c r="H37" s="155"/>
      <c r="I37" s="105">
        <f>SUM(I36:I36)</f>
        <v>44800</v>
      </c>
      <c r="J37" s="67"/>
      <c r="K37" s="154" t="s">
        <v>12</v>
      </c>
      <c r="L37" s="155"/>
      <c r="M37" s="155"/>
      <c r="N37" s="155"/>
      <c r="O37" s="155"/>
      <c r="P37" s="106">
        <f>SUM(P36:P36)</f>
        <v>44800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104"/>
      <c r="E38" s="107"/>
      <c r="F38" s="93"/>
      <c r="G38" s="156" t="s">
        <v>34</v>
      </c>
      <c r="H38" s="156"/>
      <c r="I38" s="108">
        <f>I37*19%</f>
        <v>8512</v>
      </c>
      <c r="J38" s="80"/>
      <c r="K38" s="157" t="s">
        <v>35</v>
      </c>
      <c r="L38" s="156"/>
      <c r="M38" s="156"/>
      <c r="N38" s="156"/>
      <c r="O38" s="156"/>
      <c r="P38" s="109">
        <f>P37*19%</f>
        <v>8512</v>
      </c>
      <c r="Q38" s="77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50"/>
      <c r="E39" s="110"/>
      <c r="F39" s="91"/>
      <c r="G39" s="160" t="s">
        <v>36</v>
      </c>
      <c r="H39" s="160"/>
      <c r="I39" s="111">
        <f>+I37+I38</f>
        <v>53312</v>
      </c>
      <c r="J39" s="67"/>
      <c r="K39" s="161" t="s">
        <v>13</v>
      </c>
      <c r="L39" s="160"/>
      <c r="M39" s="160"/>
      <c r="N39" s="160"/>
      <c r="O39" s="160"/>
      <c r="P39" s="115">
        <f>SUM(P37:P38)</f>
        <v>53312</v>
      </c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112"/>
      <c r="F40" s="91"/>
      <c r="G40" s="92"/>
      <c r="H40" s="92"/>
      <c r="I40" s="113"/>
      <c r="J40" s="67"/>
      <c r="K40" s="91"/>
      <c r="L40" s="92"/>
      <c r="M40" s="92"/>
      <c r="N40" s="92"/>
      <c r="O40" s="92"/>
      <c r="P40" s="81"/>
      <c r="Q40" s="82"/>
      <c r="R40" s="78"/>
      <c r="S40" s="78"/>
      <c r="T40" s="78"/>
      <c r="U40" s="78"/>
      <c r="V40" s="78"/>
      <c r="W40" s="79"/>
    </row>
    <row r="41" spans="2:23" ht="15">
      <c r="B41" s="73"/>
      <c r="C41" s="50"/>
      <c r="D41" s="104"/>
      <c r="E41" s="90"/>
      <c r="F41" s="158"/>
      <c r="G41" s="159"/>
      <c r="H41" s="159"/>
      <c r="I41" s="114"/>
      <c r="J41" s="67"/>
      <c r="K41" s="158"/>
      <c r="L41" s="159"/>
      <c r="M41" s="159"/>
      <c r="N41" s="159"/>
      <c r="O41" s="159"/>
      <c r="P41" s="83"/>
      <c r="Q41" s="83"/>
      <c r="R41" s="83"/>
      <c r="S41" s="83"/>
      <c r="T41" s="84"/>
      <c r="U41" s="84"/>
      <c r="V41" s="84"/>
      <c r="W41" s="85"/>
    </row>
  </sheetData>
  <mergeCells count="19">
    <mergeCell ref="F3:I3"/>
    <mergeCell ref="K3:P3"/>
    <mergeCell ref="R6:V6"/>
    <mergeCell ref="K36:O36"/>
    <mergeCell ref="R7:W7"/>
    <mergeCell ref="F36:H36"/>
    <mergeCell ref="R28:W28"/>
    <mergeCell ref="R30:W30"/>
    <mergeCell ref="R33:W33"/>
    <mergeCell ref="R34:W34"/>
    <mergeCell ref="R8:W8"/>
    <mergeCell ref="F37:H37"/>
    <mergeCell ref="K37:O37"/>
    <mergeCell ref="G38:H38"/>
    <mergeCell ref="K38:O38"/>
    <mergeCell ref="F41:H41"/>
    <mergeCell ref="K41:O41"/>
    <mergeCell ref="G39:H39"/>
    <mergeCell ref="K39:O3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0"/>
  <sheetViews>
    <sheetView showGridLines="0" tabSelected="1" topLeftCell="A4" zoomScaleNormal="100" workbookViewId="0">
      <selection activeCell="O16" sqref="O1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27.85546875" style="2" bestFit="1" customWidth="1"/>
    <col min="4" max="4" width="5.140625" style="2" hidden="1" customWidth="1"/>
    <col min="5" max="5" width="10.7109375" style="123" hidden="1" customWidth="1"/>
    <col min="6" max="6" width="12.7109375" style="123" hidden="1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1.28515625" style="2" bestFit="1" customWidth="1"/>
    <col min="12" max="12" width="29.8554687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6" t="s">
        <v>14</v>
      </c>
      <c r="E4" s="176"/>
      <c r="F4" s="176"/>
      <c r="G4" s="176" t="s">
        <v>15</v>
      </c>
      <c r="H4" s="176"/>
      <c r="I4" s="176"/>
      <c r="J4" s="176"/>
      <c r="K4" s="176"/>
      <c r="L4" s="176"/>
    </row>
    <row r="5" spans="1:15">
      <c r="B5" s="5"/>
      <c r="C5" s="117" t="s">
        <v>56</v>
      </c>
      <c r="D5" s="10" t="s">
        <v>16</v>
      </c>
      <c r="E5" s="124" t="s">
        <v>18</v>
      </c>
      <c r="F5" s="148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57</v>
      </c>
      <c r="D6" s="12"/>
      <c r="E6" s="125" t="s">
        <v>17</v>
      </c>
      <c r="F6" s="149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41</v>
      </c>
      <c r="D7" s="29"/>
      <c r="E7" s="32"/>
      <c r="F7" s="134">
        <f t="shared" ref="F7:F12" si="0">E7*D7</f>
        <v>0</v>
      </c>
      <c r="G7" s="29">
        <v>1</v>
      </c>
      <c r="H7" s="31">
        <v>159990</v>
      </c>
      <c r="I7" s="32">
        <f>H7*G7</f>
        <v>159990</v>
      </c>
      <c r="J7" s="136">
        <v>0.2</v>
      </c>
      <c r="K7" s="49">
        <f>ROUND(I7-(I7*J7),2)</f>
        <v>127992</v>
      </c>
      <c r="L7" s="39" t="s">
        <v>61</v>
      </c>
      <c r="O7" s="38" t="s">
        <v>48</v>
      </c>
    </row>
    <row r="8" spans="1:15" ht="15">
      <c r="A8" s="4"/>
      <c r="B8" s="30">
        <v>2</v>
      </c>
      <c r="C8" s="16" t="s">
        <v>43</v>
      </c>
      <c r="D8" s="29"/>
      <c r="E8" s="32"/>
      <c r="F8" s="134">
        <f t="shared" si="0"/>
        <v>0</v>
      </c>
      <c r="G8" s="29">
        <v>1</v>
      </c>
      <c r="H8" s="31">
        <v>22495</v>
      </c>
      <c r="I8" s="32">
        <f t="shared" ref="I8:I17" si="1">H8*G8</f>
        <v>22495</v>
      </c>
      <c r="J8" s="136">
        <v>0.2</v>
      </c>
      <c r="K8" s="49">
        <f t="shared" ref="K8:K17" si="2">ROUND(I8-(I8*J8),2)</f>
        <v>17996</v>
      </c>
      <c r="L8" s="39" t="s">
        <v>61</v>
      </c>
      <c r="O8" s="38" t="s">
        <v>49</v>
      </c>
    </row>
    <row r="9" spans="1:15" s="139" customFormat="1" ht="15">
      <c r="A9" s="129"/>
      <c r="B9" s="130">
        <v>3</v>
      </c>
      <c r="C9" s="131" t="s">
        <v>51</v>
      </c>
      <c r="D9" s="132"/>
      <c r="E9" s="133"/>
      <c r="F9" s="134">
        <f t="shared" si="0"/>
        <v>0</v>
      </c>
      <c r="G9" s="132">
        <v>3</v>
      </c>
      <c r="H9" s="135">
        <v>58990</v>
      </c>
      <c r="I9" s="133">
        <f t="shared" si="1"/>
        <v>176970</v>
      </c>
      <c r="J9" s="136">
        <v>0.2</v>
      </c>
      <c r="K9" s="137">
        <f t="shared" si="2"/>
        <v>141576</v>
      </c>
      <c r="L9" s="39" t="s">
        <v>61</v>
      </c>
      <c r="O9" s="140" t="s">
        <v>50</v>
      </c>
    </row>
    <row r="10" spans="1:15" s="139" customFormat="1" ht="15">
      <c r="A10" s="129"/>
      <c r="B10" s="130">
        <v>4</v>
      </c>
      <c r="C10" s="141" t="s">
        <v>44</v>
      </c>
      <c r="D10" s="132"/>
      <c r="E10" s="133"/>
      <c r="F10" s="134">
        <f t="shared" si="0"/>
        <v>0</v>
      </c>
      <c r="G10" s="132">
        <v>1</v>
      </c>
      <c r="H10" s="133">
        <v>59990</v>
      </c>
      <c r="I10" s="133">
        <f t="shared" si="1"/>
        <v>59990</v>
      </c>
      <c r="J10" s="136">
        <v>0.2</v>
      </c>
      <c r="K10" s="137">
        <f t="shared" si="2"/>
        <v>47992</v>
      </c>
      <c r="L10" s="39" t="s">
        <v>61</v>
      </c>
      <c r="O10" s="140" t="s">
        <v>52</v>
      </c>
    </row>
    <row r="11" spans="1:15" s="139" customFormat="1" ht="15">
      <c r="A11" s="129"/>
      <c r="B11" s="130">
        <v>5</v>
      </c>
      <c r="C11" s="141" t="s">
        <v>45</v>
      </c>
      <c r="D11" s="132"/>
      <c r="E11" s="133"/>
      <c r="F11" s="134">
        <f t="shared" si="0"/>
        <v>0</v>
      </c>
      <c r="G11" s="132">
        <v>2</v>
      </c>
      <c r="H11" s="133">
        <v>89990</v>
      </c>
      <c r="I11" s="133">
        <f t="shared" si="1"/>
        <v>179980</v>
      </c>
      <c r="J11" s="136">
        <v>0.2</v>
      </c>
      <c r="K11" s="137">
        <f t="shared" si="2"/>
        <v>143984</v>
      </c>
      <c r="L11" s="39" t="s">
        <v>61</v>
      </c>
      <c r="O11" s="140" t="s">
        <v>53</v>
      </c>
    </row>
    <row r="12" spans="1:15" s="139" customFormat="1" ht="15">
      <c r="A12" s="129"/>
      <c r="B12" s="130">
        <v>6</v>
      </c>
      <c r="C12" s="141" t="s">
        <v>46</v>
      </c>
      <c r="D12" s="132"/>
      <c r="E12" s="133"/>
      <c r="F12" s="134">
        <f t="shared" si="0"/>
        <v>0</v>
      </c>
      <c r="G12" s="132">
        <v>1</v>
      </c>
      <c r="H12" s="133">
        <v>84990</v>
      </c>
      <c r="I12" s="133">
        <f t="shared" si="1"/>
        <v>84990</v>
      </c>
      <c r="J12" s="136">
        <v>0.2</v>
      </c>
      <c r="K12" s="137">
        <f t="shared" si="2"/>
        <v>67992</v>
      </c>
      <c r="L12" s="39" t="s">
        <v>61</v>
      </c>
      <c r="O12" s="184" t="s">
        <v>54</v>
      </c>
    </row>
    <row r="13" spans="1:15" s="139" customFormat="1" ht="15">
      <c r="A13" s="129"/>
      <c r="B13" s="130">
        <v>7</v>
      </c>
      <c r="C13" s="141" t="s">
        <v>47</v>
      </c>
      <c r="D13" s="132"/>
      <c r="E13" s="133"/>
      <c r="F13" s="134">
        <f t="shared" ref="F13:F17" si="3">E13*D13</f>
        <v>0</v>
      </c>
      <c r="G13" s="132">
        <v>1</v>
      </c>
      <c r="H13" s="133">
        <v>469800</v>
      </c>
      <c r="I13" s="133">
        <f t="shared" si="1"/>
        <v>469800</v>
      </c>
      <c r="J13" s="136">
        <v>0.2</v>
      </c>
      <c r="K13" s="137">
        <f t="shared" si="2"/>
        <v>375840</v>
      </c>
      <c r="L13" s="39" t="s">
        <v>61</v>
      </c>
      <c r="O13" s="153" t="s">
        <v>64</v>
      </c>
    </row>
    <row r="14" spans="1:15" s="139" customFormat="1" ht="15">
      <c r="A14" s="129"/>
      <c r="B14" s="130">
        <v>8</v>
      </c>
      <c r="C14" s="141" t="s">
        <v>62</v>
      </c>
      <c r="D14" s="132"/>
      <c r="E14" s="133"/>
      <c r="F14" s="134">
        <f t="shared" si="3"/>
        <v>0</v>
      </c>
      <c r="G14" s="132">
        <v>0</v>
      </c>
      <c r="H14" s="133">
        <v>1329240</v>
      </c>
      <c r="I14" s="133">
        <f t="shared" si="1"/>
        <v>0</v>
      </c>
      <c r="J14" s="136">
        <v>0</v>
      </c>
      <c r="K14" s="137">
        <f t="shared" si="2"/>
        <v>0</v>
      </c>
      <c r="L14" s="138" t="s">
        <v>55</v>
      </c>
      <c r="O14" s="140"/>
    </row>
    <row r="15" spans="1:15" s="139" customFormat="1" ht="15">
      <c r="A15" s="129"/>
      <c r="B15" s="130">
        <v>9</v>
      </c>
      <c r="C15" s="141" t="s">
        <v>62</v>
      </c>
      <c r="D15" s="132"/>
      <c r="E15" s="133"/>
      <c r="F15" s="134"/>
      <c r="G15" s="132">
        <v>2</v>
      </c>
      <c r="H15" s="133">
        <v>367840</v>
      </c>
      <c r="I15" s="133">
        <f t="shared" si="1"/>
        <v>735680</v>
      </c>
      <c r="J15" s="136">
        <v>0</v>
      </c>
      <c r="K15" s="137">
        <f t="shared" si="2"/>
        <v>735680</v>
      </c>
      <c r="L15" s="138" t="s">
        <v>55</v>
      </c>
      <c r="O15" s="140"/>
    </row>
    <row r="16" spans="1:15" s="139" customFormat="1" ht="15">
      <c r="A16" s="129"/>
      <c r="B16" s="30">
        <v>10</v>
      </c>
      <c r="C16" s="128" t="s">
        <v>42</v>
      </c>
      <c r="D16" s="29"/>
      <c r="E16" s="32"/>
      <c r="F16" s="122">
        <f t="shared" ref="F16" si="4">E16*D16</f>
        <v>0</v>
      </c>
      <c r="G16" s="29">
        <v>1</v>
      </c>
      <c r="H16" s="32">
        <v>40990</v>
      </c>
      <c r="I16" s="32">
        <f t="shared" ref="I16" si="5">H16*G16</f>
        <v>40990</v>
      </c>
      <c r="J16" s="33">
        <v>0</v>
      </c>
      <c r="K16" s="137">
        <f t="shared" ref="K16" si="6">ROUND(I16-(I16*J16),2)</f>
        <v>40990</v>
      </c>
      <c r="L16" s="138" t="s">
        <v>60</v>
      </c>
      <c r="O16" s="140"/>
    </row>
    <row r="17" spans="1:15" ht="15">
      <c r="A17" s="4"/>
      <c r="B17" s="30">
        <v>11</v>
      </c>
      <c r="C17" s="128" t="s">
        <v>63</v>
      </c>
      <c r="D17" s="29"/>
      <c r="E17" s="32"/>
      <c r="F17" s="122">
        <f t="shared" si="3"/>
        <v>0</v>
      </c>
      <c r="G17" s="29">
        <v>1</v>
      </c>
      <c r="H17" s="32">
        <v>10000</v>
      </c>
      <c r="I17" s="32">
        <f t="shared" si="1"/>
        <v>10000</v>
      </c>
      <c r="J17" s="33">
        <v>0</v>
      </c>
      <c r="K17" s="137">
        <f t="shared" si="2"/>
        <v>10000</v>
      </c>
      <c r="L17" s="138"/>
      <c r="O17" s="38"/>
    </row>
    <row r="18" spans="1:15">
      <c r="B18" s="17"/>
      <c r="C18" s="20"/>
      <c r="D18" s="21"/>
      <c r="E18" s="126"/>
      <c r="F18" s="150"/>
      <c r="G18" s="22"/>
      <c r="H18" s="126"/>
      <c r="I18" s="20"/>
      <c r="J18" s="20"/>
      <c r="K18" s="21"/>
      <c r="L18" s="40"/>
    </row>
    <row r="19" spans="1:15">
      <c r="B19" s="18"/>
      <c r="C19" s="23"/>
      <c r="D19" s="183" t="s">
        <v>37</v>
      </c>
      <c r="E19" s="183"/>
      <c r="F19" s="116">
        <f>SUM(F7:F17)</f>
        <v>0</v>
      </c>
      <c r="G19" s="34" t="s">
        <v>24</v>
      </c>
      <c r="H19" s="146"/>
      <c r="I19" s="35"/>
      <c r="J19" s="36"/>
      <c r="K19" s="37">
        <f>SUM(K7:K18)</f>
        <v>1710042</v>
      </c>
      <c r="L19" s="41"/>
    </row>
    <row r="20" spans="1:15">
      <c r="B20" s="19"/>
      <c r="C20" s="24"/>
      <c r="D20" s="25"/>
      <c r="E20" s="127"/>
      <c r="F20" s="151"/>
      <c r="G20" s="6"/>
      <c r="H20" s="127"/>
      <c r="I20" s="26"/>
      <c r="J20" s="27"/>
      <c r="K20" s="28"/>
      <c r="L20" s="42"/>
    </row>
    <row r="21" spans="1:15">
      <c r="G21" s="3"/>
      <c r="H21" s="147"/>
      <c r="I21" s="3"/>
      <c r="J21" s="7"/>
      <c r="K21" s="8"/>
      <c r="L21" s="43"/>
    </row>
    <row r="22" spans="1:15" ht="15">
      <c r="J22" s="177" t="s">
        <v>30</v>
      </c>
      <c r="K22" s="178"/>
      <c r="L22" s="45">
        <f>'Daños Edificio'!P39</f>
        <v>53312</v>
      </c>
    </row>
    <row r="23" spans="1:15" ht="15">
      <c r="J23" s="179" t="s">
        <v>31</v>
      </c>
      <c r="K23" s="180"/>
      <c r="L23" s="46">
        <f>K19</f>
        <v>1710042</v>
      </c>
    </row>
    <row r="24" spans="1:15" ht="15.75">
      <c r="J24" s="181" t="s">
        <v>32</v>
      </c>
      <c r="K24" s="182"/>
      <c r="L24" s="47">
        <f>SUM(L22:L23)</f>
        <v>1763354</v>
      </c>
    </row>
    <row r="220" ht="12.6" customHeight="1"/>
  </sheetData>
  <mergeCells count="6">
    <mergeCell ref="D4:F4"/>
    <mergeCell ref="G4:L4"/>
    <mergeCell ref="J22:K22"/>
    <mergeCell ref="J23:K23"/>
    <mergeCell ref="J24:K24"/>
    <mergeCell ref="D19:E19"/>
  </mergeCells>
  <hyperlinks>
    <hyperlink ref="O12" r:id="rId1" xr:uid="{17A2C543-277F-4D24-A27D-54D8F0340A64}"/>
    <hyperlink ref="O13" r:id="rId2" location="attr=12174,57773,11974,41875,11975" xr:uid="{ED1B0821-68EC-48F4-A807-460C6CB2A0FD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2024-02-22T18:23:15Z</dcterms:modified>
</cp:coreProperties>
</file>