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0E34A020-28A4-4FC0-9D31-67E74C0E3EB2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1" l="1"/>
  <c r="M7" i="1"/>
  <c r="L8" i="1"/>
  <c r="M8" i="1"/>
  <c r="L9" i="1"/>
  <c r="M9" i="1"/>
  <c r="L10" i="1"/>
  <c r="M10" i="1"/>
  <c r="L11" i="1"/>
  <c r="M11" i="1"/>
  <c r="N11" i="1" s="1"/>
  <c r="P11" i="1" s="1"/>
  <c r="K8" i="1"/>
  <c r="K9" i="1"/>
  <c r="K10" i="1"/>
  <c r="K11" i="1"/>
  <c r="K16" i="3"/>
  <c r="K17" i="3"/>
  <c r="K18" i="3"/>
  <c r="K19" i="3"/>
  <c r="K20" i="3"/>
  <c r="K21" i="3"/>
  <c r="K22" i="3"/>
  <c r="I11" i="1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N9" i="1"/>
  <c r="P9" i="1" s="1"/>
  <c r="N10" i="1"/>
  <c r="P10" i="1" s="1"/>
  <c r="I8" i="1"/>
  <c r="I9" i="1"/>
  <c r="I10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13" i="1" l="1"/>
  <c r="I14" i="1" s="1"/>
  <c r="I15" i="1" s="1"/>
  <c r="P13" i="1"/>
  <c r="P14" i="1" s="1"/>
  <c r="P15" i="1" s="1"/>
  <c r="I16" i="1" l="1"/>
  <c r="P16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<sst xmlns="http://schemas.openxmlformats.org/spreadsheetml/2006/main" count="68" uniqueCount="56">
  <si>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</si>
  <si>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</si>
  <si>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</si>
  <si>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</si>
  <si>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</si>
  <si>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</si>
  <si>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</si>
  <si>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</si>
  <si>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</si>
  <si>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</si>
  <si>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</si>
  <si>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</si>
  <si>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</si>
  <si>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</si>
  <si>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</si>
  <si>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</si>
  <si>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</si>
  <si>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</si>
  <si>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</si>
  <si>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</si>
  <si>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</si>
  <si>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</si>
  <si>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</si>
  <si>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</si>
  <si>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</si>
  <si>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</si>
  <si>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</si>
  <si>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</si>
  <si>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</si>
  <si>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</si>
  <si>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</si>
  <si>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</si>
  <si>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</si>
  <si>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</si>
  <si>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</si>
  <si>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</si>
  <si>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</si>
  <si>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</si>
  <si>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</si>
  <si>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</si>
  <si>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General Holley 2326, Providencia</t>
  </si>
  <si>
    <t>Pintura</t>
  </si>
  <si>
    <t>Eliminacion de pintura anterior</t>
  </si>
  <si>
    <t>Retiro de muebles dañados</t>
  </si>
  <si>
    <t>Reparacion de muebles dañados</t>
  </si>
  <si>
    <t>Barniz</t>
  </si>
  <si>
    <t>m2</t>
  </si>
  <si>
    <t>piezas</t>
  </si>
  <si>
    <t>gl</t>
  </si>
  <si>
    <t>1.1</t>
  </si>
  <si>
    <t>1.2</t>
  </si>
  <si>
    <t>1.3</t>
  </si>
  <si>
    <t>1.4</t>
  </si>
  <si>
    <t>1.5</t>
  </si>
  <si>
    <t>Matías Alonso Salazar Fuentes</t>
  </si>
  <si>
    <t>Se aplica depresiacion, acorde a la vida util del mueble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</si>
</sst>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41" formatCode="_ * #,##0_ ;_ * \-#,##0_ ;_ 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41" fontId="1" fillId="0" borderId="0" applyFont="0" applyFill="0" applyBorder="0" applyAlignment="0" applyProtection="0"/>
  </cellStyleXfs>
  <cellXfs count="177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41" fontId="15" fillId="2" borderId="1" xfId="4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left" vertical="center"/>
    </xf>
    <xf numFmtId="0" fontId="20" fillId="2" borderId="11" xfId="0" applyFont="1" applyFill="1" applyBorder="1" applyAlignment="1">
      <alignment horizontal="left" vertical="center"/>
    </xf>
    <xf numFmtId="0" fontId="20" fillId="2" borderId="12" xfId="0" applyFont="1" applyFill="1" applyBorder="1" applyAlignment="1">
      <alignment horizontal="left" vertical="center"/>
    </xf>
  </cellXfs>
  <cellStyles count="5">
    <cellStyle name="Hipervínculo" xfId="3" builtinId="8"/>
    <cellStyle name="Millares [0]" xfId="4" builtinId="6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abSelected="1" zoomScale="85" zoomScaleNormal="85" workbookViewId="0">
      <selection activeCell="K8" sqref="K8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85546875" style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44.710937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54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6" t="s">
        <v>0</v>
      </c>
      <c r="G3" s="157"/>
      <c r="H3" s="157"/>
      <c r="I3" s="158"/>
      <c r="J3" s="54"/>
      <c r="K3" s="159" t="s">
        <v>1</v>
      </c>
      <c r="L3" s="159"/>
      <c r="M3" s="160"/>
      <c r="N3" s="160"/>
      <c r="O3" s="160"/>
      <c r="P3" s="160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40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6" t="s">
        <v>9</v>
      </c>
      <c r="S6" s="146"/>
      <c r="T6" s="146"/>
      <c r="U6" s="146"/>
      <c r="V6" s="146"/>
      <c r="W6" s="64"/>
    </row>
    <row r="7" spans="2:25" ht="15">
      <c r="B7" s="100" t="s">
        <v>49</v>
      </c>
      <c r="C7" s="50"/>
      <c r="D7" s="145" t="s">
        <v>41</v>
      </c>
      <c r="E7" s="66"/>
      <c r="F7" s="68">
        <v>4</v>
      </c>
      <c r="G7" s="69" t="s">
        <v>48</v>
      </c>
      <c r="H7" s="70">
        <v>34997</v>
      </c>
      <c r="I7" s="70">
        <f t="shared" ref="I7:I11" si="0">+F7*H7</f>
        <v>139988</v>
      </c>
      <c r="J7" s="67"/>
      <c r="K7" s="68">
        <v>1</v>
      </c>
      <c r="L7" s="68" t="str">
        <f t="shared" ref="L7:M11" si="1">+G7</f>
        <v>gl</v>
      </c>
      <c r="M7" s="173">
        <f t="shared" si="1"/>
        <v>34997</v>
      </c>
      <c r="N7" s="70">
        <f t="shared" ref="N7:N11" si="2">+K7*M7</f>
        <v>34997</v>
      </c>
      <c r="O7" s="72">
        <v>0</v>
      </c>
      <c r="P7" s="70">
        <f t="shared" ref="P7:P11" si="3">+(-N7*O7)+N7</f>
        <v>34997</v>
      </c>
      <c r="Q7" s="71"/>
      <c r="R7" s="149"/>
      <c r="S7" s="150"/>
      <c r="T7" s="150"/>
      <c r="U7" s="150"/>
      <c r="V7" s="150"/>
      <c r="W7" s="151"/>
    </row>
    <row r="8" spans="2:25" ht="15">
      <c r="B8" s="100" t="s">
        <v>50</v>
      </c>
      <c r="C8" s="50"/>
      <c r="D8" s="145" t="s">
        <v>42</v>
      </c>
      <c r="E8" s="66"/>
      <c r="F8" s="68">
        <v>4</v>
      </c>
      <c r="G8" s="69" t="s">
        <v>46</v>
      </c>
      <c r="H8" s="70">
        <v>15000</v>
      </c>
      <c r="I8" s="70">
        <f t="shared" si="0"/>
        <v>60000</v>
      </c>
      <c r="J8" s="67"/>
      <c r="K8" s="68">
        <f t="shared" ref="K8:K11" si="4">+F8</f>
        <v>4</v>
      </c>
      <c r="L8" s="68" t="str">
        <f t="shared" si="1"/>
        <v>m2</v>
      </c>
      <c r="M8" s="173">
        <f t="shared" si="1"/>
        <v>15000</v>
      </c>
      <c r="N8" s="70">
        <f t="shared" si="2"/>
        <v>60000</v>
      </c>
      <c r="O8" s="72">
        <v>0</v>
      </c>
      <c r="P8" s="70">
        <f t="shared" si="3"/>
        <v>60000</v>
      </c>
      <c r="Q8" s="71"/>
      <c r="R8" s="149"/>
      <c r="S8" s="150"/>
      <c r="T8" s="150"/>
      <c r="U8" s="150"/>
      <c r="V8" s="150"/>
      <c r="W8" s="151"/>
    </row>
    <row r="9" spans="2:25" ht="13.15" customHeight="1">
      <c r="B9" s="100" t="s">
        <v>51</v>
      </c>
      <c r="C9" s="50"/>
      <c r="D9" s="138" t="s">
        <v>43</v>
      </c>
      <c r="E9" s="66"/>
      <c r="F9" s="68">
        <v>6</v>
      </c>
      <c r="G9" s="69" t="s">
        <v>47</v>
      </c>
      <c r="H9" s="70">
        <v>15000</v>
      </c>
      <c r="I9" s="70">
        <f t="shared" si="0"/>
        <v>90000</v>
      </c>
      <c r="J9" s="67"/>
      <c r="K9" s="68">
        <f t="shared" si="4"/>
        <v>6</v>
      </c>
      <c r="L9" s="68" t="str">
        <f t="shared" si="1"/>
        <v>piezas</v>
      </c>
      <c r="M9" s="173">
        <f t="shared" si="1"/>
        <v>15000</v>
      </c>
      <c r="N9" s="70">
        <f t="shared" si="2"/>
        <v>90000</v>
      </c>
      <c r="O9" s="72">
        <v>0</v>
      </c>
      <c r="P9" s="70">
        <f t="shared" si="3"/>
        <v>90000</v>
      </c>
      <c r="Q9" s="71"/>
      <c r="R9" s="149"/>
      <c r="S9" s="150"/>
      <c r="T9" s="150"/>
      <c r="U9" s="150"/>
      <c r="V9" s="150"/>
      <c r="W9" s="151"/>
    </row>
    <row r="10" spans="2:25" ht="15">
      <c r="B10" s="100" t="s">
        <v>52</v>
      </c>
      <c r="C10" s="50"/>
      <c r="D10" s="138" t="s">
        <v>44</v>
      </c>
      <c r="E10" s="66"/>
      <c r="F10" s="68">
        <v>6</v>
      </c>
      <c r="G10" s="69" t="s">
        <v>47</v>
      </c>
      <c r="H10" s="70">
        <v>46666</v>
      </c>
      <c r="I10" s="70">
        <f t="shared" si="0"/>
        <v>279996</v>
      </c>
      <c r="J10" s="67"/>
      <c r="K10" s="68">
        <f t="shared" si="4"/>
        <v>6</v>
      </c>
      <c r="L10" s="68" t="str">
        <f t="shared" si="1"/>
        <v>piezas</v>
      </c>
      <c r="M10" s="173">
        <f t="shared" si="1"/>
        <v>46666</v>
      </c>
      <c r="N10" s="70">
        <f t="shared" si="2"/>
        <v>279996</v>
      </c>
      <c r="O10" s="72">
        <v>0.2</v>
      </c>
      <c r="P10" s="70">
        <f t="shared" si="3"/>
        <v>223996.79999999999</v>
      </c>
      <c r="Q10" s="71"/>
      <c r="R10" s="174" t="s">
        <v>55</v>
      </c>
      <c r="S10" s="175"/>
      <c r="T10" s="175"/>
      <c r="U10" s="175"/>
      <c r="V10" s="175"/>
      <c r="W10" s="176"/>
    </row>
    <row r="11" spans="2:25" ht="15">
      <c r="B11" s="100" t="s">
        <v>53</v>
      </c>
      <c r="C11" s="50"/>
      <c r="D11" s="138" t="s">
        <v>45</v>
      </c>
      <c r="E11" s="66"/>
      <c r="F11" s="68">
        <v>1</v>
      </c>
      <c r="G11" s="69" t="s">
        <v>48</v>
      </c>
      <c r="H11" s="70">
        <v>30990</v>
      </c>
      <c r="I11" s="70">
        <f t="shared" si="0"/>
        <v>30990</v>
      </c>
      <c r="J11" s="67"/>
      <c r="K11" s="68">
        <f t="shared" si="4"/>
        <v>1</v>
      </c>
      <c r="L11" s="68" t="str">
        <f t="shared" si="1"/>
        <v>gl</v>
      </c>
      <c r="M11" s="173">
        <f t="shared" si="1"/>
        <v>30990</v>
      </c>
      <c r="N11" s="70">
        <f t="shared" si="2"/>
        <v>30990</v>
      </c>
      <c r="O11" s="72">
        <v>0</v>
      </c>
      <c r="P11" s="70">
        <f t="shared" si="3"/>
        <v>30990</v>
      </c>
      <c r="Q11" s="71"/>
      <c r="R11" s="149"/>
      <c r="S11" s="150"/>
      <c r="T11" s="150"/>
      <c r="U11" s="150"/>
      <c r="V11" s="150"/>
      <c r="W11" s="151"/>
    </row>
    <row r="12" spans="2:25" ht="13.9" customHeight="1"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</row>
    <row r="13" spans="2:25" ht="15">
      <c r="B13" s="73"/>
      <c r="C13" s="50"/>
      <c r="D13" s="101"/>
      <c r="E13" s="89"/>
      <c r="F13" s="147" t="s">
        <v>38</v>
      </c>
      <c r="G13" s="148"/>
      <c r="H13" s="148"/>
      <c r="I13" s="102">
        <f>SUM(I7:I11)</f>
        <v>600974</v>
      </c>
      <c r="J13" s="67"/>
      <c r="K13" s="147" t="s">
        <v>11</v>
      </c>
      <c r="L13" s="148"/>
      <c r="M13" s="148"/>
      <c r="N13" s="148"/>
      <c r="O13" s="148"/>
      <c r="P13" s="103">
        <f>SUM(P6:P11)</f>
        <v>439983.8</v>
      </c>
      <c r="Q13" s="74"/>
      <c r="R13" s="75"/>
      <c r="S13" s="75"/>
      <c r="T13" s="75"/>
      <c r="U13" s="75"/>
      <c r="V13" s="75"/>
      <c r="W13" s="76"/>
    </row>
    <row r="14" spans="2:25" ht="15">
      <c r="B14" s="73"/>
      <c r="C14" s="50"/>
      <c r="D14" s="104"/>
      <c r="E14" s="104"/>
      <c r="F14" s="161" t="s">
        <v>12</v>
      </c>
      <c r="G14" s="162"/>
      <c r="H14" s="162"/>
      <c r="I14" s="105">
        <f>SUM(I13:I13)</f>
        <v>600974</v>
      </c>
      <c r="J14" s="67"/>
      <c r="K14" s="161" t="s">
        <v>12</v>
      </c>
      <c r="L14" s="162"/>
      <c r="M14" s="162"/>
      <c r="N14" s="162"/>
      <c r="O14" s="162"/>
      <c r="P14" s="106">
        <f>SUM(P13:P13)</f>
        <v>439983.8</v>
      </c>
      <c r="Q14" s="77"/>
      <c r="R14" s="78"/>
      <c r="S14" s="78"/>
      <c r="T14" s="78"/>
      <c r="U14" s="78"/>
      <c r="V14" s="78"/>
      <c r="W14" s="79"/>
    </row>
    <row r="15" spans="2:25" ht="15">
      <c r="B15" s="73"/>
      <c r="C15" s="50"/>
      <c r="D15" s="104"/>
      <c r="E15" s="107"/>
      <c r="F15" s="93"/>
      <c r="G15" s="163" t="s">
        <v>34</v>
      </c>
      <c r="H15" s="163"/>
      <c r="I15" s="108">
        <f>I14*19%</f>
        <v>114185.06</v>
      </c>
      <c r="J15" s="80"/>
      <c r="K15" s="164" t="s">
        <v>35</v>
      </c>
      <c r="L15" s="163"/>
      <c r="M15" s="163"/>
      <c r="N15" s="163"/>
      <c r="O15" s="163"/>
      <c r="P15" s="109">
        <f>P14*19%</f>
        <v>83596.922000000006</v>
      </c>
      <c r="Q15" s="77"/>
      <c r="R15" s="78"/>
      <c r="S15" s="78"/>
      <c r="T15" s="78"/>
      <c r="U15" s="78"/>
      <c r="V15" s="78"/>
      <c r="W15" s="79"/>
      <c r="Y15" s="1" t="e">
        <f>LOWER(#REF!)</f>
        <v>#REF!</v>
      </c>
    </row>
    <row r="16" spans="2:25" ht="15">
      <c r="B16" s="73"/>
      <c r="C16" s="50"/>
      <c r="D16" s="50"/>
      <c r="E16" s="110"/>
      <c r="F16" s="91"/>
      <c r="G16" s="154" t="s">
        <v>36</v>
      </c>
      <c r="H16" s="154"/>
      <c r="I16" s="111">
        <f>+I14+I15</f>
        <v>715159.06</v>
      </c>
      <c r="J16" s="67"/>
      <c r="K16" s="155" t="s">
        <v>13</v>
      </c>
      <c r="L16" s="154"/>
      <c r="M16" s="154"/>
      <c r="N16" s="154"/>
      <c r="O16" s="154"/>
      <c r="P16" s="115">
        <f>SUM(P14:P15)</f>
        <v>523580.72200000001</v>
      </c>
      <c r="Q16" s="82"/>
      <c r="R16" s="78"/>
      <c r="S16" s="78"/>
      <c r="T16" s="78"/>
      <c r="U16" s="78"/>
      <c r="V16" s="78"/>
      <c r="W16" s="79"/>
    </row>
    <row r="17" spans="2:23" ht="15">
      <c r="B17" s="73"/>
      <c r="C17" s="50"/>
      <c r="D17" s="104"/>
      <c r="E17" s="112"/>
      <c r="F17" s="91"/>
      <c r="G17" s="92"/>
      <c r="H17" s="92"/>
      <c r="I17" s="113"/>
      <c r="J17" s="67"/>
      <c r="K17" s="91"/>
      <c r="L17" s="92"/>
      <c r="M17" s="92"/>
      <c r="N17" s="92"/>
      <c r="O17" s="92"/>
      <c r="P17" s="81"/>
      <c r="Q17" s="82"/>
      <c r="R17" s="78"/>
      <c r="S17" s="78"/>
      <c r="T17" s="78"/>
      <c r="U17" s="78"/>
      <c r="V17" s="78"/>
      <c r="W17" s="79"/>
    </row>
    <row r="18" spans="2:23" ht="15">
      <c r="B18" s="73"/>
      <c r="C18" s="50"/>
      <c r="D18" s="104"/>
      <c r="E18" s="90"/>
      <c r="F18" s="152"/>
      <c r="G18" s="153"/>
      <c r="H18" s="153"/>
      <c r="I18" s="114"/>
      <c r="J18" s="67"/>
      <c r="K18" s="152"/>
      <c r="L18" s="153"/>
      <c r="M18" s="153"/>
      <c r="N18" s="153"/>
      <c r="O18" s="153"/>
      <c r="P18" s="83"/>
      <c r="Q18" s="83"/>
      <c r="R18" s="83"/>
      <c r="S18" s="83"/>
      <c r="T18" s="84"/>
      <c r="U18" s="84"/>
      <c r="V18" s="84"/>
      <c r="W18" s="85"/>
    </row>
    <row r="28" spans="2:23" ht="15" customHeight="1"/>
    <row r="35" ht="13.9" customHeight="1"/>
    <row r="40" ht="15"/>
  </sheetData>
  <mergeCells count="18">
    <mergeCell ref="F18:H18"/>
    <mergeCell ref="K18:O18"/>
    <mergeCell ref="G16:H16"/>
    <mergeCell ref="K16:O16"/>
    <mergeCell ref="F3:I3"/>
    <mergeCell ref="K3:P3"/>
    <mergeCell ref="F14:H14"/>
    <mergeCell ref="K14:O14"/>
    <mergeCell ref="G15:H15"/>
    <mergeCell ref="K15:O15"/>
    <mergeCell ref="R6:V6"/>
    <mergeCell ref="K13:O13"/>
    <mergeCell ref="R7:W7"/>
    <mergeCell ref="F13:H13"/>
    <mergeCell ref="R8:W8"/>
    <mergeCell ref="R9:W9"/>
    <mergeCell ref="R10:W10"/>
    <mergeCell ref="R11:W11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C5" sqref="C5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5" t="s">
        <v>14</v>
      </c>
      <c r="E4" s="165"/>
      <c r="F4" s="165"/>
      <c r="G4" s="165" t="s">
        <v>15</v>
      </c>
      <c r="H4" s="165"/>
      <c r="I4" s="165"/>
      <c r="J4" s="165"/>
      <c r="K4" s="165"/>
      <c r="L4" s="165"/>
    </row>
    <row r="5" spans="1:15">
      <c r="B5" s="5"/>
      <c r="C5" s="117" t="s">
        <v>40</v>
      </c>
      <c r="D5" s="10" t="s">
        <v>16</v>
      </c>
      <c r="E5" s="121" t="s">
        <v>18</v>
      </c>
      <c r="F5" s="141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2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3"/>
      <c r="G23" s="22"/>
      <c r="H23" s="123"/>
      <c r="I23" s="20"/>
      <c r="J23" s="20"/>
      <c r="K23" s="21"/>
      <c r="L23" s="40"/>
    </row>
    <row r="24" spans="1:15">
      <c r="B24" s="18"/>
      <c r="C24" s="23"/>
      <c r="D24" s="172" t="s">
        <v>37</v>
      </c>
      <c r="E24" s="172"/>
      <c r="F24" s="116">
        <f>SUM(F7:F22)</f>
        <v>0</v>
      </c>
      <c r="G24" s="34" t="s">
        <v>24</v>
      </c>
      <c r="H24" s="139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4"/>
      <c r="G25" s="6"/>
      <c r="H25" s="124"/>
      <c r="I25" s="26"/>
      <c r="J25" s="27"/>
      <c r="K25" s="28"/>
      <c r="L25" s="42"/>
    </row>
    <row r="26" spans="1:15">
      <c r="G26" s="3"/>
      <c r="H26" s="140"/>
      <c r="I26" s="3"/>
      <c r="J26" s="7"/>
      <c r="K26" s="8"/>
      <c r="L26" s="43"/>
    </row>
    <row r="27" spans="1:15" ht="15">
      <c r="J27" s="166" t="s">
        <v>30</v>
      </c>
      <c r="K27" s="167"/>
      <c r="L27" s="45">
        <f>'Daños Edificio'!P16</f>
        <v>523580.72200000001</v>
      </c>
    </row>
    <row r="28" spans="1:15" ht="15">
      <c r="J28" s="168" t="s">
        <v>31</v>
      </c>
      <c r="K28" s="169"/>
      <c r="L28" s="46">
        <f>K24</f>
        <v>0</v>
      </c>
    </row>
    <row r="29" spans="1:15" ht="15.75">
      <c r="J29" s="170" t="s">
        <v>32</v>
      </c>
      <c r="K29" s="171"/>
      <c r="L29" s="47">
        <f>SUM(L27:L28)</f>
        <v>523580.72200000001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2024-01-19T19:03:22Z</dcterms:modified>
</cp:coreProperties>
</file>