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 586 MGF/"/>
    </mc:Choice>
  </mc:AlternateContent>
  <xr:revisionPtr revIDLastSave="0" documentId="8_{EB628134-CE7E-47BE-94AF-60CD23FFF6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2" i="1" l="1"/>
  <c r="M24" i="1"/>
  <c r="M19" i="1"/>
  <c r="I19" i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0" i="1"/>
  <c r="P10" i="1" s="1"/>
  <c r="N8" i="1"/>
  <c r="P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8" i="1"/>
  <c r="I17" i="1"/>
  <c r="I20" i="1"/>
  <c r="I21" i="1"/>
  <c r="I22" i="1"/>
  <c r="I23" i="1"/>
  <c r="I24" i="1"/>
  <c r="N25" i="1"/>
  <c r="P25" i="1" s="1"/>
  <c r="N26" i="1"/>
  <c r="P26" i="1" s="1"/>
  <c r="N27" i="1"/>
  <c r="P27" i="1" s="1"/>
  <c r="N28" i="1"/>
  <c r="P28" i="1" s="1"/>
  <c r="I25" i="1"/>
  <c r="I26" i="1"/>
  <c r="I27" i="1"/>
  <c r="I28" i="1"/>
  <c r="N7" i="1"/>
  <c r="P7" i="1" s="1"/>
  <c r="I7" i="1"/>
  <c r="F8" i="3"/>
  <c r="F9" i="3"/>
  <c r="F10" i="3"/>
  <c r="F11" i="3"/>
  <c r="F12" i="3"/>
  <c r="F13" i="3"/>
  <c r="F14" i="3"/>
  <c r="F15" i="3"/>
  <c r="F16" i="3"/>
  <c r="F17" i="3"/>
  <c r="F18" i="3"/>
  <c r="F7" i="3"/>
  <c r="I17" i="3"/>
  <c r="K17" i="3" s="1"/>
  <c r="I18" i="3"/>
  <c r="K18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30" i="1" l="1"/>
  <c r="I31" i="1" s="1"/>
  <c r="I32" i="1" s="1"/>
  <c r="P30" i="1"/>
  <c r="P31" i="1" s="1"/>
  <c r="I33" i="1" l="1"/>
  <c r="P33" i="1"/>
  <c r="L23" i="3" s="1"/>
  <c r="F20" i="3" l="1"/>
  <c r="K7" i="3"/>
  <c r="K20" i="3" s="1"/>
  <c r="L24" i="3" l="1"/>
  <c r="L25" i="3" s="1"/>
</calcChain>
</file>

<file path=xl/sharedStrings.xml><?xml version="1.0" encoding="utf-8"?>
<sst xmlns="http://schemas.openxmlformats.org/spreadsheetml/2006/main" count="134" uniqueCount="86">
  <si>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</si>
  <si>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</si>
  <si>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</si>
  <si>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</si>
  <si>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</si>
  <si>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</si>
  <si>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</si>
  <si>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</si>
  <si>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</si>
  <si>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</si>
  <si>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</si>
  <si>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</si>
  <si>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</si>
  <si>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</si>
  <si>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</si>
  <si>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</si>
  <si>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</si>
  <si>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</si>
  <si>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</si>
  <si>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</si>
  <si>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</si>
  <si>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</si>
  <si>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</si>
  <si>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</si>
  <si>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</si>
  <si>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</si>
  <si>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</si>
  <si>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</si>
  <si>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</si>
  <si>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</si>
  <si>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</si>
  <si>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</si>
  <si>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</si>
  <si>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</si>
  <si>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</si>
  <si>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</si>
  <si>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</si>
  <si>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</si>
  <si>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</si>
  <si>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Serivios de aseo generaly profundo</t>
  </si>
  <si>
    <t>gl</t>
  </si>
  <si>
    <t>Emergencia Inundación, secado de pisos con 3 turbinas por 1 día</t>
  </si>
  <si>
    <t>Detección de Inundación</t>
  </si>
  <si>
    <t>Construccioón tapa caja registro de inspeccion y ceramica</t>
  </si>
  <si>
    <t>1.1</t>
  </si>
  <si>
    <t>1.2</t>
  </si>
  <si>
    <t>Cambio de llave de paso 3/4"</t>
  </si>
  <si>
    <t>Detalle trabajo varillado</t>
  </si>
  <si>
    <t>m2</t>
  </si>
  <si>
    <t>Restauración Piso de Madera + vitrificado</t>
  </si>
  <si>
    <t xml:space="preserve">Preparación base </t>
  </si>
  <si>
    <t>Piso flotante</t>
  </si>
  <si>
    <t>Limpieza y Desinfección</t>
  </si>
  <si>
    <t>Retiro de piso dañado</t>
  </si>
  <si>
    <t>Retiro de guardapolvos y junquillos</t>
  </si>
  <si>
    <t>Intslación piso</t>
  </si>
  <si>
    <t>Prov. e instalación de junquillos</t>
  </si>
  <si>
    <t>Prov. e instalación de guardapolvos</t>
  </si>
  <si>
    <t>Vistrificado de piso</t>
  </si>
  <si>
    <t>2.1</t>
  </si>
  <si>
    <t>2.2</t>
  </si>
  <si>
    <t>2.3</t>
  </si>
  <si>
    <t>2.4</t>
  </si>
  <si>
    <t>2.5</t>
  </si>
  <si>
    <t>2.6</t>
  </si>
  <si>
    <t>2.7</t>
  </si>
  <si>
    <t>2.8</t>
  </si>
  <si>
    <t>Otros Adicionales</t>
  </si>
  <si>
    <t>3.1</t>
  </si>
  <si>
    <t>3.2</t>
  </si>
  <si>
    <t>3.3</t>
  </si>
  <si>
    <t>3.4</t>
  </si>
  <si>
    <t>3.5</t>
  </si>
  <si>
    <t>3.6</t>
  </si>
  <si>
    <t xml:space="preserve">Mar Jónico 8020 </t>
  </si>
  <si>
    <t>dia</t>
  </si>
  <si>
    <t>Alojamiento (incluye comisión por serviio)</t>
  </si>
  <si>
    <t>No corresponde</t>
  </si>
  <si>
    <t>No corresponde, se considera mejora</t>
  </si>
  <si>
    <t>No Corresponde, trabajo corresponde ser efectuado por Aguas Cordillera, por ser un elemento concesionado</t>
  </si>
  <si>
    <t>Respaldo de Factura N°13</t>
  </si>
  <si>
    <t>Respaldo de Factura N°308</t>
  </si>
  <si>
    <t>Cotización N°8912 (Valores acorde al trabajo)</t>
  </si>
  <si>
    <t>Sr. Gerardo Martín Heins</t>
  </si>
  <si>
    <t>Mar Jónico N°8020, Vitacura</t>
  </si>
  <si>
    <t>se descuenta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</si>
</sst>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;[Red]\-&quot;$&quot;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BF2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08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67" fontId="2" fillId="2" borderId="15" xfId="2" applyNumberFormat="1" applyFont="1" applyFill="1" applyBorder="1" applyAlignment="1">
      <alignment horizontal="center"/>
    </xf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2" fillId="0" borderId="15" xfId="2" applyFont="1" applyFill="1" applyBorder="1" applyAlignment="1">
      <alignment horizontal="right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167" fontId="2" fillId="0" borderId="15" xfId="2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 wrapText="1"/>
    </xf>
    <xf numFmtId="3" fontId="20" fillId="2" borderId="0" xfId="0" applyNumberFormat="1" applyFont="1" applyFill="1" applyAlignment="1">
      <alignment vertical="center" wrapText="1"/>
    </xf>
    <xf numFmtId="0" fontId="19" fillId="0" borderId="0" xfId="0" applyFont="1"/>
    <xf numFmtId="0" fontId="18" fillId="0" borderId="0" xfId="0" applyFont="1" applyAlignment="1">
      <alignment wrapText="1"/>
    </xf>
    <xf numFmtId="3" fontId="19" fillId="0" borderId="0" xfId="0" applyNumberFormat="1" applyFont="1" applyAlignment="1">
      <alignment horizontal="left" wrapText="1"/>
    </xf>
    <xf numFmtId="2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/>
    </xf>
    <xf numFmtId="3" fontId="18" fillId="0" borderId="0" xfId="0" applyNumberFormat="1" applyFont="1"/>
    <xf numFmtId="3" fontId="19" fillId="0" borderId="0" xfId="0" applyNumberFormat="1" applyFont="1"/>
    <xf numFmtId="0" fontId="5" fillId="0" borderId="0" xfId="0" applyFont="1"/>
    <xf numFmtId="0" fontId="15" fillId="0" borderId="1" xfId="0" applyFont="1" applyBorder="1" applyAlignment="1">
      <alignment vertical="center"/>
    </xf>
    <xf numFmtId="3" fontId="15" fillId="0" borderId="0" xfId="0" applyNumberFormat="1" applyFont="1" applyAlignment="1">
      <alignment horizontal="left" wrapText="1"/>
    </xf>
    <xf numFmtId="2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vertical="center" wrapText="1"/>
    </xf>
    <xf numFmtId="3" fontId="15" fillId="0" borderId="0" xfId="0" applyNumberFormat="1" applyFont="1" applyAlignment="1">
      <alignment horizontal="center" vertical="center" wrapText="1"/>
    </xf>
    <xf numFmtId="9" fontId="21" fillId="0" borderId="0" xfId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  <color rgb="FFE1EB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476361</xdr:colOff>
      <xdr:row>38</xdr:row>
      <xdr:rowOff>160692</xdr:rowOff>
    </xdr:from>
    <xdr:to>
      <xdr:col>12</xdr:col>
      <xdr:colOff>222011</xdr:colOff>
      <xdr:row>65</xdr:row>
      <xdr:rowOff>13110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FF71AE-CC4B-9536-12E1-164164DBA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2773" y="7209192"/>
          <a:ext cx="3165349" cy="438889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12</xdr:col>
      <xdr:colOff>326876</xdr:colOff>
      <xdr:row>39</xdr:row>
      <xdr:rowOff>1904</xdr:rowOff>
    </xdr:from>
    <xdr:to>
      <xdr:col>22</xdr:col>
      <xdr:colOff>1610074</xdr:colOff>
      <xdr:row>65</xdr:row>
      <xdr:rowOff>31713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35EB1A-FFF4-1AD7-518F-253B6887D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01082" y="7218492"/>
          <a:ext cx="5315411" cy="440200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237228</xdr:colOff>
      <xdr:row>38</xdr:row>
      <xdr:rowOff>128757</xdr:rowOff>
    </xdr:from>
    <xdr:to>
      <xdr:col>7</xdr:col>
      <xdr:colOff>400288</xdr:colOff>
      <xdr:row>65</xdr:row>
      <xdr:rowOff>25599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E5F3686-08C3-6A28-58B9-F77FACD77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6522" y="7177257"/>
          <a:ext cx="5343988" cy="44371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246530</xdr:colOff>
      <xdr:row>65</xdr:row>
      <xdr:rowOff>136376</xdr:rowOff>
    </xdr:from>
    <xdr:to>
      <xdr:col>7</xdr:col>
      <xdr:colOff>912554</xdr:colOff>
      <xdr:row>111</xdr:row>
      <xdr:rowOff>154529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B1BF6B4-5DA6-FD68-7EFB-51AB7CDFF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5824" y="11723258"/>
          <a:ext cx="5843142" cy="775021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22</xdr:col>
      <xdr:colOff>255234</xdr:colOff>
      <xdr:row>112</xdr:row>
      <xdr:rowOff>18602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4483E27-84A7-D86F-B566-183D07ED0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87353" y="11754971"/>
          <a:ext cx="6678110" cy="77544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35"/>
  <sheetViews>
    <sheetView showGridLines="0" tabSelected="1" topLeftCell="A4" zoomScale="85" zoomScaleNormal="85" workbookViewId="0">
      <selection activeCell="W39" sqref="W3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3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2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4.777343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5"/>
      <c r="C2" s="55"/>
      <c r="D2" s="99" t="s">
        <v>83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2:23" ht="13.8">
      <c r="B3" s="93" t="s">
        <v>10</v>
      </c>
      <c r="C3" s="55"/>
      <c r="D3" s="92" t="s">
        <v>2</v>
      </c>
      <c r="E3" s="58"/>
      <c r="F3" s="188" t="s">
        <v>0</v>
      </c>
      <c r="G3" s="189"/>
      <c r="H3" s="189"/>
      <c r="I3" s="190"/>
      <c r="J3" s="59"/>
      <c r="K3" s="191" t="s">
        <v>1</v>
      </c>
      <c r="L3" s="191"/>
      <c r="M3" s="192"/>
      <c r="N3" s="192"/>
      <c r="O3" s="192"/>
      <c r="P3" s="192"/>
      <c r="Q3" s="60"/>
      <c r="R3" s="57"/>
      <c r="S3" s="57"/>
      <c r="T3" s="57"/>
      <c r="U3" s="57"/>
      <c r="V3" s="57"/>
      <c r="W3" s="56"/>
    </row>
    <row r="4" spans="2:23" ht="13.8">
      <c r="B4" s="100"/>
      <c r="C4" s="101"/>
      <c r="D4" s="102" t="s">
        <v>84</v>
      </c>
      <c r="E4" s="59"/>
      <c r="F4" s="103"/>
      <c r="G4" s="100"/>
      <c r="H4" s="100"/>
      <c r="I4" s="100"/>
      <c r="J4" s="59"/>
      <c r="K4" s="103"/>
      <c r="L4" s="103"/>
      <c r="M4" s="100"/>
      <c r="N4" s="100"/>
      <c r="O4" s="100"/>
      <c r="P4" s="100"/>
      <c r="Q4" s="60"/>
      <c r="R4" s="57"/>
      <c r="S4" s="57"/>
      <c r="T4" s="57"/>
      <c r="U4" s="57"/>
      <c r="V4" s="57"/>
      <c r="W4" s="56"/>
    </row>
    <row r="5" spans="2:23" ht="13.8">
      <c r="B5" s="100"/>
      <c r="C5" s="101"/>
      <c r="D5" s="99" t="s">
        <v>33</v>
      </c>
      <c r="E5" s="59"/>
      <c r="F5" s="103"/>
      <c r="G5" s="100"/>
      <c r="H5" s="100"/>
      <c r="I5" s="100"/>
      <c r="J5" s="59"/>
      <c r="K5" s="103"/>
      <c r="L5" s="103"/>
      <c r="M5" s="100"/>
      <c r="N5" s="100"/>
      <c r="O5" s="100"/>
      <c r="P5" s="100"/>
      <c r="Q5" s="60"/>
      <c r="R5" s="57"/>
      <c r="S5" s="57"/>
      <c r="T5" s="57"/>
      <c r="U5" s="57"/>
      <c r="V5" s="57"/>
      <c r="W5" s="56"/>
    </row>
    <row r="6" spans="2:23" ht="13.8">
      <c r="B6" s="62">
        <v>1</v>
      </c>
      <c r="C6" s="63"/>
      <c r="D6" s="104" t="s">
        <v>52</v>
      </c>
      <c r="E6" s="64"/>
      <c r="F6" s="65" t="s">
        <v>3</v>
      </c>
      <c r="G6" s="62" t="s">
        <v>4</v>
      </c>
      <c r="H6" s="66" t="s">
        <v>5</v>
      </c>
      <c r="I6" s="67" t="s">
        <v>6</v>
      </c>
      <c r="J6" s="61"/>
      <c r="K6" s="65" t="s">
        <v>3</v>
      </c>
      <c r="L6" s="62" t="s">
        <v>4</v>
      </c>
      <c r="M6" s="66" t="s">
        <v>5</v>
      </c>
      <c r="N6" s="67" t="s">
        <v>6</v>
      </c>
      <c r="O6" s="65" t="s">
        <v>7</v>
      </c>
      <c r="P6" s="70" t="s">
        <v>8</v>
      </c>
      <c r="Q6" s="68"/>
      <c r="R6" s="193" t="s">
        <v>9</v>
      </c>
      <c r="S6" s="193"/>
      <c r="T6" s="193"/>
      <c r="U6" s="193"/>
      <c r="V6" s="193"/>
      <c r="W6" s="69"/>
    </row>
    <row r="7" spans="2:23" ht="13.8">
      <c r="B7" s="105" t="s">
        <v>44</v>
      </c>
      <c r="C7" s="55"/>
      <c r="D7" s="152" t="s">
        <v>39</v>
      </c>
      <c r="E7" s="71"/>
      <c r="F7" s="73">
        <v>1</v>
      </c>
      <c r="G7" s="74" t="s">
        <v>40</v>
      </c>
      <c r="H7" s="75">
        <v>184990</v>
      </c>
      <c r="I7" s="75">
        <f t="shared" ref="I7:I28" si="0">+F7*H7</f>
        <v>184990</v>
      </c>
      <c r="J7" s="72"/>
      <c r="K7" s="73">
        <v>1</v>
      </c>
      <c r="L7" s="74" t="s">
        <v>40</v>
      </c>
      <c r="M7" s="75">
        <v>184990</v>
      </c>
      <c r="N7" s="75">
        <f t="shared" ref="N7:N28" si="1">+K7*M7</f>
        <v>184990</v>
      </c>
      <c r="O7" s="77">
        <v>0</v>
      </c>
      <c r="P7" s="75">
        <f t="shared" ref="P7:P28" si="2">+(-N7*O7)+N7</f>
        <v>184990</v>
      </c>
      <c r="Q7" s="76"/>
      <c r="R7" s="177" t="s">
        <v>80</v>
      </c>
      <c r="S7" s="178"/>
      <c r="T7" s="178"/>
      <c r="U7" s="178"/>
      <c r="V7" s="178"/>
      <c r="W7" s="179"/>
    </row>
    <row r="8" spans="2:23" ht="27.6">
      <c r="B8" s="176" t="s">
        <v>45</v>
      </c>
      <c r="C8" s="55"/>
      <c r="D8" s="153" t="s">
        <v>41</v>
      </c>
      <c r="E8" s="71"/>
      <c r="F8" s="73">
        <v>1</v>
      </c>
      <c r="G8" s="74" t="s">
        <v>40</v>
      </c>
      <c r="H8" s="75">
        <v>156000</v>
      </c>
      <c r="I8" s="75">
        <f t="shared" si="0"/>
        <v>156000</v>
      </c>
      <c r="J8" s="72"/>
      <c r="K8" s="73">
        <v>1</v>
      </c>
      <c r="L8" s="74" t="s">
        <v>40</v>
      </c>
      <c r="M8" s="75">
        <v>156000</v>
      </c>
      <c r="N8" s="75">
        <f t="shared" si="1"/>
        <v>156000</v>
      </c>
      <c r="O8" s="77">
        <v>0</v>
      </c>
      <c r="P8" s="75">
        <f t="shared" si="2"/>
        <v>156000</v>
      </c>
      <c r="Q8" s="76"/>
      <c r="R8" s="177" t="s">
        <v>81</v>
      </c>
      <c r="S8" s="178"/>
      <c r="T8" s="178"/>
      <c r="U8" s="178"/>
      <c r="V8" s="178"/>
      <c r="W8" s="179"/>
    </row>
    <row r="9" spans="2:23" s="164" customFormat="1" ht="13.8">
      <c r="B9" s="100">
        <v>2</v>
      </c>
      <c r="C9" s="155"/>
      <c r="D9" s="156" t="s">
        <v>51</v>
      </c>
      <c r="E9" s="157"/>
      <c r="F9" s="158" t="s">
        <v>3</v>
      </c>
      <c r="G9" s="100" t="s">
        <v>4</v>
      </c>
      <c r="H9" s="159" t="s">
        <v>5</v>
      </c>
      <c r="I9" s="160" t="s">
        <v>6</v>
      </c>
      <c r="J9" s="103"/>
      <c r="K9" s="158" t="s">
        <v>3</v>
      </c>
      <c r="L9" s="100" t="s">
        <v>4</v>
      </c>
      <c r="M9" s="159" t="s">
        <v>5</v>
      </c>
      <c r="N9" s="160" t="s">
        <v>6</v>
      </c>
      <c r="O9" s="158" t="s">
        <v>7</v>
      </c>
      <c r="P9" s="161" t="s">
        <v>8</v>
      </c>
      <c r="Q9" s="162"/>
      <c r="R9" s="196" t="s">
        <v>9</v>
      </c>
      <c r="S9" s="196"/>
      <c r="T9" s="196"/>
      <c r="U9" s="196"/>
      <c r="V9" s="196"/>
      <c r="W9" s="163"/>
    </row>
    <row r="10" spans="2:23" s="164" customFormat="1" ht="13.8">
      <c r="B10" s="176" t="s">
        <v>59</v>
      </c>
      <c r="C10" s="101"/>
      <c r="D10" s="165" t="s">
        <v>53</v>
      </c>
      <c r="E10" s="166"/>
      <c r="F10" s="167"/>
      <c r="G10" s="168"/>
      <c r="H10" s="169"/>
      <c r="I10" s="169"/>
      <c r="J10" s="170"/>
      <c r="K10" s="167"/>
      <c r="L10" s="168"/>
      <c r="M10" s="169"/>
      <c r="N10" s="169">
        <f t="shared" si="1"/>
        <v>0</v>
      </c>
      <c r="O10" s="171">
        <v>0</v>
      </c>
      <c r="P10" s="169">
        <f t="shared" si="2"/>
        <v>0</v>
      </c>
      <c r="Q10" s="172"/>
      <c r="R10" s="173"/>
      <c r="S10" s="174"/>
      <c r="T10" s="174"/>
      <c r="U10" s="174"/>
      <c r="V10" s="174"/>
      <c r="W10" s="175"/>
    </row>
    <row r="11" spans="2:23" s="164" customFormat="1" ht="13.8">
      <c r="B11" s="176" t="s">
        <v>60</v>
      </c>
      <c r="C11" s="101"/>
      <c r="D11" s="165" t="s">
        <v>54</v>
      </c>
      <c r="E11" s="166"/>
      <c r="F11" s="167"/>
      <c r="G11" s="168"/>
      <c r="H11" s="169"/>
      <c r="I11" s="169"/>
      <c r="J11" s="170"/>
      <c r="K11" s="167"/>
      <c r="L11" s="168"/>
      <c r="M11" s="169"/>
      <c r="N11" s="169">
        <f t="shared" si="1"/>
        <v>0</v>
      </c>
      <c r="O11" s="171">
        <v>0</v>
      </c>
      <c r="P11" s="169">
        <f t="shared" si="2"/>
        <v>0</v>
      </c>
      <c r="Q11" s="172"/>
      <c r="R11" s="173"/>
      <c r="S11" s="174"/>
      <c r="T11" s="174"/>
      <c r="U11" s="174"/>
      <c r="V11" s="174"/>
      <c r="W11" s="175"/>
    </row>
    <row r="12" spans="2:23" s="164" customFormat="1" ht="13.8">
      <c r="B12" s="176" t="s">
        <v>61</v>
      </c>
      <c r="C12" s="101"/>
      <c r="D12" s="165" t="s">
        <v>50</v>
      </c>
      <c r="E12" s="166"/>
      <c r="F12" s="167"/>
      <c r="G12" s="168"/>
      <c r="H12" s="169"/>
      <c r="I12" s="169"/>
      <c r="J12" s="170"/>
      <c r="K12" s="167"/>
      <c r="L12" s="168"/>
      <c r="M12" s="169"/>
      <c r="N12" s="169">
        <f t="shared" si="1"/>
        <v>0</v>
      </c>
      <c r="O12" s="171">
        <v>0</v>
      </c>
      <c r="P12" s="169">
        <f t="shared" si="2"/>
        <v>0</v>
      </c>
      <c r="Q12" s="172"/>
      <c r="R12" s="173"/>
      <c r="S12" s="174"/>
      <c r="T12" s="174"/>
      <c r="U12" s="174"/>
      <c r="V12" s="174"/>
      <c r="W12" s="175"/>
    </row>
    <row r="13" spans="2:23" s="164" customFormat="1" ht="13.8">
      <c r="B13" s="176" t="s">
        <v>62</v>
      </c>
      <c r="C13" s="101"/>
      <c r="D13" s="165" t="s">
        <v>55</v>
      </c>
      <c r="E13" s="166"/>
      <c r="F13" s="167"/>
      <c r="G13" s="168"/>
      <c r="H13" s="169"/>
      <c r="I13" s="169"/>
      <c r="J13" s="170"/>
      <c r="K13" s="167"/>
      <c r="L13" s="168"/>
      <c r="M13" s="169"/>
      <c r="N13" s="169">
        <f t="shared" si="1"/>
        <v>0</v>
      </c>
      <c r="O13" s="171">
        <v>0</v>
      </c>
      <c r="P13" s="169">
        <f t="shared" si="2"/>
        <v>0</v>
      </c>
      <c r="Q13" s="172"/>
      <c r="R13" s="173"/>
      <c r="S13" s="174"/>
      <c r="T13" s="174"/>
      <c r="U13" s="174"/>
      <c r="V13" s="174"/>
      <c r="W13" s="175"/>
    </row>
    <row r="14" spans="2:23" s="164" customFormat="1" ht="13.8">
      <c r="B14" s="176" t="s">
        <v>63</v>
      </c>
      <c r="C14" s="101"/>
      <c r="D14" s="165" t="s">
        <v>56</v>
      </c>
      <c r="E14" s="166"/>
      <c r="F14" s="167"/>
      <c r="G14" s="168"/>
      <c r="H14" s="169"/>
      <c r="I14" s="169"/>
      <c r="J14" s="170"/>
      <c r="K14" s="167"/>
      <c r="L14" s="168"/>
      <c r="M14" s="169"/>
      <c r="N14" s="169">
        <f t="shared" si="1"/>
        <v>0</v>
      </c>
      <c r="O14" s="171">
        <v>0</v>
      </c>
      <c r="P14" s="169">
        <f t="shared" si="2"/>
        <v>0</v>
      </c>
      <c r="Q14" s="172"/>
      <c r="R14" s="173"/>
      <c r="S14" s="174"/>
      <c r="T14" s="174"/>
      <c r="U14" s="174"/>
      <c r="V14" s="174"/>
      <c r="W14" s="175"/>
    </row>
    <row r="15" spans="2:23" s="164" customFormat="1" ht="13.8">
      <c r="B15" s="176" t="s">
        <v>64</v>
      </c>
      <c r="C15" s="101"/>
      <c r="D15" s="165" t="s">
        <v>57</v>
      </c>
      <c r="E15" s="166"/>
      <c r="F15" s="167"/>
      <c r="G15" s="168"/>
      <c r="H15" s="169"/>
      <c r="I15" s="169"/>
      <c r="J15" s="170"/>
      <c r="K15" s="167"/>
      <c r="L15" s="168"/>
      <c r="M15" s="169"/>
      <c r="N15" s="169">
        <f t="shared" si="1"/>
        <v>0</v>
      </c>
      <c r="O15" s="171">
        <v>0</v>
      </c>
      <c r="P15" s="169">
        <f t="shared" si="2"/>
        <v>0</v>
      </c>
      <c r="Q15" s="172"/>
      <c r="R15" s="173"/>
      <c r="S15" s="174"/>
      <c r="T15" s="174"/>
      <c r="U15" s="174"/>
      <c r="V15" s="174"/>
      <c r="W15" s="175"/>
    </row>
    <row r="16" spans="2:23" s="164" customFormat="1" ht="13.8">
      <c r="B16" s="176" t="s">
        <v>65</v>
      </c>
      <c r="C16" s="101"/>
      <c r="D16" s="165" t="s">
        <v>58</v>
      </c>
      <c r="E16" s="166"/>
      <c r="F16" s="167"/>
      <c r="G16" s="168"/>
      <c r="H16" s="169"/>
      <c r="I16" s="169"/>
      <c r="J16" s="170"/>
      <c r="K16" s="167"/>
      <c r="L16" s="168"/>
      <c r="M16" s="169"/>
      <c r="N16" s="169">
        <f t="shared" si="1"/>
        <v>0</v>
      </c>
      <c r="O16" s="171">
        <v>0</v>
      </c>
      <c r="P16" s="169">
        <f t="shared" si="2"/>
        <v>0</v>
      </c>
      <c r="Q16" s="172"/>
      <c r="R16" s="173"/>
      <c r="S16" s="174"/>
      <c r="T16" s="174"/>
      <c r="U16" s="174"/>
      <c r="V16" s="174"/>
      <c r="W16" s="175"/>
    </row>
    <row r="17" spans="2:23" s="164" customFormat="1" ht="13.8">
      <c r="B17" s="176" t="s">
        <v>66</v>
      </c>
      <c r="C17" s="101"/>
      <c r="D17" s="165" t="s">
        <v>49</v>
      </c>
      <c r="E17" s="166"/>
      <c r="F17" s="167">
        <v>100</v>
      </c>
      <c r="G17" s="168" t="s">
        <v>48</v>
      </c>
      <c r="H17" s="169">
        <v>19951.669999999998</v>
      </c>
      <c r="I17" s="169">
        <f>+F17*H17</f>
        <v>1995166.9999999998</v>
      </c>
      <c r="J17" s="170"/>
      <c r="K17" s="167">
        <v>100</v>
      </c>
      <c r="L17" s="168" t="s">
        <v>48</v>
      </c>
      <c r="M17" s="169">
        <v>19951.669999999998</v>
      </c>
      <c r="N17" s="169">
        <f t="shared" si="1"/>
        <v>1995166.9999999998</v>
      </c>
      <c r="O17" s="171">
        <v>0</v>
      </c>
      <c r="P17" s="169">
        <f t="shared" si="2"/>
        <v>1995166.9999999998</v>
      </c>
      <c r="Q17" s="172"/>
      <c r="R17" s="197" t="s">
        <v>82</v>
      </c>
      <c r="S17" s="198"/>
      <c r="T17" s="198"/>
      <c r="U17" s="198"/>
      <c r="V17" s="198"/>
      <c r="W17" s="199"/>
    </row>
    <row r="18" spans="2:23" ht="13.8">
      <c r="B18" s="62">
        <v>3</v>
      </c>
      <c r="C18" s="63"/>
      <c r="D18" s="104" t="s">
        <v>67</v>
      </c>
      <c r="E18" s="64"/>
      <c r="F18" s="65" t="s">
        <v>3</v>
      </c>
      <c r="G18" s="62" t="s">
        <v>4</v>
      </c>
      <c r="H18" s="66" t="s">
        <v>5</v>
      </c>
      <c r="I18" s="67" t="s">
        <v>6</v>
      </c>
      <c r="J18" s="61"/>
      <c r="K18" s="65" t="s">
        <v>3</v>
      </c>
      <c r="L18" s="62" t="s">
        <v>4</v>
      </c>
      <c r="M18" s="66" t="s">
        <v>5</v>
      </c>
      <c r="N18" s="67" t="s">
        <v>6</v>
      </c>
      <c r="O18" s="65" t="s">
        <v>7</v>
      </c>
      <c r="P18" s="70" t="s">
        <v>8</v>
      </c>
      <c r="Q18" s="68"/>
      <c r="R18" s="193" t="s">
        <v>9</v>
      </c>
      <c r="S18" s="193"/>
      <c r="T18" s="193"/>
      <c r="U18" s="193"/>
      <c r="V18" s="193"/>
      <c r="W18" s="69"/>
    </row>
    <row r="19" spans="2:23" ht="13.8">
      <c r="B19" s="105" t="s">
        <v>68</v>
      </c>
      <c r="C19" s="55"/>
      <c r="D19" s="152" t="s">
        <v>42</v>
      </c>
      <c r="E19" s="71"/>
      <c r="F19" s="73">
        <v>1</v>
      </c>
      <c r="G19" s="74" t="s">
        <v>40</v>
      </c>
      <c r="H19" s="75">
        <v>170000</v>
      </c>
      <c r="I19" s="75">
        <f t="shared" si="0"/>
        <v>170000</v>
      </c>
      <c r="J19" s="72"/>
      <c r="K19" s="149">
        <v>1</v>
      </c>
      <c r="L19" s="150" t="s">
        <v>40</v>
      </c>
      <c r="M19" s="151">
        <f>170000/1.19</f>
        <v>142857.14285714287</v>
      </c>
      <c r="N19" s="151">
        <f t="shared" si="1"/>
        <v>142857.14285714287</v>
      </c>
      <c r="O19" s="77">
        <v>0</v>
      </c>
      <c r="P19" s="151">
        <f t="shared" si="2"/>
        <v>142857.14285714287</v>
      </c>
      <c r="Q19" s="76"/>
      <c r="R19" s="177" t="s">
        <v>85</v>
      </c>
      <c r="S19" s="178"/>
      <c r="T19" s="178"/>
      <c r="U19" s="178"/>
      <c r="V19" s="178"/>
      <c r="W19" s="179"/>
    </row>
    <row r="20" spans="2:23" ht="27.6">
      <c r="B20" s="105" t="s">
        <v>69</v>
      </c>
      <c r="C20" s="55"/>
      <c r="D20" s="153" t="s">
        <v>43</v>
      </c>
      <c r="E20" s="71"/>
      <c r="F20" s="73">
        <v>1</v>
      </c>
      <c r="G20" s="74" t="s">
        <v>40</v>
      </c>
      <c r="H20" s="75">
        <v>370000</v>
      </c>
      <c r="I20" s="75">
        <f t="shared" si="0"/>
        <v>370000</v>
      </c>
      <c r="J20" s="72"/>
      <c r="K20" s="149">
        <v>0</v>
      </c>
      <c r="L20" s="150" t="s">
        <v>40</v>
      </c>
      <c r="M20" s="151">
        <v>370000</v>
      </c>
      <c r="N20" s="151">
        <f t="shared" si="1"/>
        <v>0</v>
      </c>
      <c r="O20" s="77">
        <v>0</v>
      </c>
      <c r="P20" s="151">
        <f t="shared" si="2"/>
        <v>0</v>
      </c>
      <c r="Q20" s="154"/>
      <c r="R20" s="177" t="s">
        <v>77</v>
      </c>
      <c r="S20" s="178"/>
      <c r="T20" s="178"/>
      <c r="U20" s="178"/>
      <c r="V20" s="178"/>
      <c r="W20" s="179"/>
    </row>
    <row r="21" spans="2:23" ht="44.4" customHeight="1">
      <c r="B21" s="105" t="s">
        <v>70</v>
      </c>
      <c r="C21" s="55"/>
      <c r="D21" s="153" t="s">
        <v>74</v>
      </c>
      <c r="E21" s="71"/>
      <c r="F21" s="73">
        <v>1</v>
      </c>
      <c r="G21" s="74" t="s">
        <v>40</v>
      </c>
      <c r="H21" s="75">
        <v>135000</v>
      </c>
      <c r="I21" s="75">
        <f t="shared" si="0"/>
        <v>135000</v>
      </c>
      <c r="J21" s="72"/>
      <c r="K21" s="149">
        <v>0</v>
      </c>
      <c r="L21" s="150" t="s">
        <v>40</v>
      </c>
      <c r="M21" s="151">
        <v>135000</v>
      </c>
      <c r="N21" s="151">
        <f t="shared" si="1"/>
        <v>0</v>
      </c>
      <c r="O21" s="77">
        <v>0</v>
      </c>
      <c r="P21" s="151">
        <f t="shared" si="2"/>
        <v>0</v>
      </c>
      <c r="Q21" s="154"/>
      <c r="R21" s="177" t="s">
        <v>78</v>
      </c>
      <c r="S21" s="178"/>
      <c r="T21" s="178"/>
      <c r="U21" s="178"/>
      <c r="V21" s="178"/>
      <c r="W21" s="179"/>
    </row>
    <row r="22" spans="2:23" ht="13.8">
      <c r="B22" s="105" t="s">
        <v>71</v>
      </c>
      <c r="C22" s="55"/>
      <c r="D22" s="152" t="s">
        <v>46</v>
      </c>
      <c r="E22" s="71"/>
      <c r="F22" s="73">
        <v>1</v>
      </c>
      <c r="G22" s="74" t="s">
        <v>40</v>
      </c>
      <c r="H22" s="75">
        <v>45000</v>
      </c>
      <c r="I22" s="75">
        <f t="shared" si="0"/>
        <v>45000</v>
      </c>
      <c r="J22" s="72"/>
      <c r="K22" s="149">
        <v>0</v>
      </c>
      <c r="L22" s="150" t="s">
        <v>40</v>
      </c>
      <c r="M22" s="151">
        <v>45000</v>
      </c>
      <c r="N22" s="151">
        <f t="shared" si="1"/>
        <v>0</v>
      </c>
      <c r="O22" s="77">
        <v>0</v>
      </c>
      <c r="P22" s="151">
        <f t="shared" si="2"/>
        <v>0</v>
      </c>
      <c r="Q22" s="154"/>
      <c r="R22" s="177" t="s">
        <v>77</v>
      </c>
      <c r="S22" s="178"/>
      <c r="T22" s="178"/>
      <c r="U22" s="178"/>
      <c r="V22" s="178"/>
      <c r="W22" s="179"/>
    </row>
    <row r="23" spans="2:23" ht="58.8" customHeight="1">
      <c r="B23" s="105" t="s">
        <v>72</v>
      </c>
      <c r="C23" s="55"/>
      <c r="D23" s="152" t="s">
        <v>47</v>
      </c>
      <c r="E23" s="71"/>
      <c r="F23" s="73">
        <v>1</v>
      </c>
      <c r="G23" s="74" t="s">
        <v>40</v>
      </c>
      <c r="H23" s="75">
        <v>130000</v>
      </c>
      <c r="I23" s="75">
        <f t="shared" si="0"/>
        <v>130000</v>
      </c>
      <c r="J23" s="72"/>
      <c r="K23" s="149">
        <v>0</v>
      </c>
      <c r="L23" s="150" t="s">
        <v>40</v>
      </c>
      <c r="M23" s="151">
        <v>130000</v>
      </c>
      <c r="N23" s="151">
        <f t="shared" si="1"/>
        <v>0</v>
      </c>
      <c r="O23" s="77">
        <v>0</v>
      </c>
      <c r="P23" s="151">
        <f t="shared" si="2"/>
        <v>0</v>
      </c>
      <c r="Q23" s="154"/>
      <c r="R23" s="177" t="s">
        <v>79</v>
      </c>
      <c r="S23" s="178"/>
      <c r="T23" s="178"/>
      <c r="U23" s="178"/>
      <c r="V23" s="178"/>
      <c r="W23" s="179"/>
    </row>
    <row r="24" spans="2:23" ht="13.8">
      <c r="B24" s="105" t="s">
        <v>73</v>
      </c>
      <c r="C24" s="55"/>
      <c r="D24" s="152" t="s">
        <v>76</v>
      </c>
      <c r="E24" s="71"/>
      <c r="F24" s="73">
        <v>3</v>
      </c>
      <c r="G24" s="74" t="s">
        <v>75</v>
      </c>
      <c r="H24" s="75">
        <v>108091.666666</v>
      </c>
      <c r="I24" s="75">
        <f t="shared" si="0"/>
        <v>324274.99999799998</v>
      </c>
      <c r="J24" s="72"/>
      <c r="K24" s="149">
        <v>3</v>
      </c>
      <c r="L24" s="150" t="s">
        <v>75</v>
      </c>
      <c r="M24" s="151">
        <f>108091.666666/1.19</f>
        <v>90833.333332773123</v>
      </c>
      <c r="N24" s="151">
        <f t="shared" si="1"/>
        <v>272499.99999831937</v>
      </c>
      <c r="O24" s="77">
        <v>0</v>
      </c>
      <c r="P24" s="151">
        <f t="shared" si="2"/>
        <v>272499.99999831937</v>
      </c>
      <c r="Q24" s="76"/>
      <c r="R24" s="177" t="s">
        <v>85</v>
      </c>
      <c r="S24" s="178"/>
      <c r="T24" s="178"/>
      <c r="U24" s="178"/>
      <c r="V24" s="178"/>
      <c r="W24" s="179"/>
    </row>
    <row r="25" spans="2:23" ht="13.8" hidden="1">
      <c r="B25" s="105"/>
      <c r="C25" s="55"/>
      <c r="D25" s="152"/>
      <c r="E25" s="71"/>
      <c r="F25" s="73"/>
      <c r="G25" s="74"/>
      <c r="H25" s="75"/>
      <c r="I25" s="75">
        <f t="shared" si="0"/>
        <v>0</v>
      </c>
      <c r="J25" s="72"/>
      <c r="K25" s="73"/>
      <c r="L25" s="74"/>
      <c r="M25" s="75"/>
      <c r="N25" s="75">
        <f t="shared" si="1"/>
        <v>0</v>
      </c>
      <c r="O25" s="77">
        <v>0</v>
      </c>
      <c r="P25" s="75">
        <f t="shared" si="2"/>
        <v>0</v>
      </c>
      <c r="Q25" s="76"/>
      <c r="R25" s="124"/>
      <c r="S25" s="125"/>
      <c r="T25" s="125"/>
      <c r="U25" s="125"/>
      <c r="V25" s="125"/>
      <c r="W25" s="126"/>
    </row>
    <row r="26" spans="2:23" ht="13.8" hidden="1">
      <c r="B26" s="105"/>
      <c r="C26" s="55"/>
      <c r="D26" s="152"/>
      <c r="E26" s="71"/>
      <c r="F26" s="73"/>
      <c r="G26" s="74"/>
      <c r="H26" s="75"/>
      <c r="I26" s="75">
        <f t="shared" si="0"/>
        <v>0</v>
      </c>
      <c r="J26" s="72"/>
      <c r="K26" s="73"/>
      <c r="L26" s="74"/>
      <c r="M26" s="75"/>
      <c r="N26" s="75">
        <f t="shared" si="1"/>
        <v>0</v>
      </c>
      <c r="O26" s="77">
        <v>0</v>
      </c>
      <c r="P26" s="75">
        <f t="shared" si="2"/>
        <v>0</v>
      </c>
      <c r="Q26" s="76"/>
      <c r="R26" s="124"/>
      <c r="S26" s="125"/>
      <c r="T26" s="125"/>
      <c r="U26" s="125"/>
      <c r="V26" s="125"/>
      <c r="W26" s="126"/>
    </row>
    <row r="27" spans="2:23" ht="13.8" hidden="1">
      <c r="B27" s="105"/>
      <c r="C27" s="55"/>
      <c r="D27" s="152"/>
      <c r="E27" s="71"/>
      <c r="F27" s="73"/>
      <c r="G27" s="74"/>
      <c r="H27" s="75"/>
      <c r="I27" s="75">
        <f t="shared" si="0"/>
        <v>0</v>
      </c>
      <c r="J27" s="72"/>
      <c r="K27" s="149"/>
      <c r="L27" s="150"/>
      <c r="M27" s="151"/>
      <c r="N27" s="75">
        <f t="shared" si="1"/>
        <v>0</v>
      </c>
      <c r="O27" s="77">
        <v>0</v>
      </c>
      <c r="P27" s="75">
        <f t="shared" si="2"/>
        <v>0</v>
      </c>
      <c r="Q27" s="76"/>
      <c r="R27" s="177"/>
      <c r="S27" s="178"/>
      <c r="T27" s="178"/>
      <c r="U27" s="178"/>
      <c r="V27" s="178"/>
      <c r="W27" s="179"/>
    </row>
    <row r="28" spans="2:23" ht="13.8" hidden="1">
      <c r="B28" s="105"/>
      <c r="C28" s="55"/>
      <c r="D28" s="152"/>
      <c r="E28" s="71"/>
      <c r="F28" s="73"/>
      <c r="G28" s="74"/>
      <c r="H28" s="75"/>
      <c r="I28" s="75">
        <f t="shared" si="0"/>
        <v>0</v>
      </c>
      <c r="J28" s="72"/>
      <c r="K28" s="149"/>
      <c r="L28" s="150"/>
      <c r="M28" s="151"/>
      <c r="N28" s="75">
        <f t="shared" si="1"/>
        <v>0</v>
      </c>
      <c r="O28" s="77">
        <v>0</v>
      </c>
      <c r="P28" s="75">
        <f t="shared" si="2"/>
        <v>0</v>
      </c>
      <c r="Q28" s="76"/>
      <c r="R28" s="177"/>
      <c r="S28" s="178"/>
      <c r="T28" s="178"/>
      <c r="U28" s="178"/>
      <c r="V28" s="178"/>
      <c r="W28" s="179"/>
    </row>
    <row r="29" spans="2:23" ht="13.8"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</row>
    <row r="30" spans="2:23" ht="13.8" customHeight="1">
      <c r="B30" s="78"/>
      <c r="C30" s="55"/>
      <c r="D30" s="106"/>
      <c r="E30" s="94"/>
      <c r="F30" s="194" t="s">
        <v>38</v>
      </c>
      <c r="G30" s="195"/>
      <c r="H30" s="195"/>
      <c r="I30" s="107">
        <f>SUM(I7:I28)</f>
        <v>3510431.999998</v>
      </c>
      <c r="J30" s="72"/>
      <c r="K30" s="194" t="s">
        <v>11</v>
      </c>
      <c r="L30" s="195"/>
      <c r="M30" s="195"/>
      <c r="N30" s="195"/>
      <c r="O30" s="195"/>
      <c r="P30" s="108">
        <f>SUM(P6:P28)</f>
        <v>2751514.1428554622</v>
      </c>
      <c r="Q30" s="79"/>
      <c r="R30" s="80"/>
      <c r="S30" s="80"/>
      <c r="T30" s="80"/>
      <c r="U30" s="80"/>
      <c r="V30" s="80"/>
      <c r="W30" s="81"/>
    </row>
    <row r="31" spans="2:23" ht="13.8">
      <c r="B31" s="78"/>
      <c r="C31" s="55"/>
      <c r="D31" s="109"/>
      <c r="E31" s="109"/>
      <c r="F31" s="180" t="s">
        <v>12</v>
      </c>
      <c r="G31" s="181"/>
      <c r="H31" s="181"/>
      <c r="I31" s="110">
        <f>SUM(I30:I30)</f>
        <v>3510431.999998</v>
      </c>
      <c r="J31" s="72"/>
      <c r="K31" s="180" t="s">
        <v>12</v>
      </c>
      <c r="L31" s="181"/>
      <c r="M31" s="181"/>
      <c r="N31" s="181"/>
      <c r="O31" s="181"/>
      <c r="P31" s="111">
        <f>SUM(P30:P30)</f>
        <v>2751514.1428554622</v>
      </c>
      <c r="Q31" s="82"/>
      <c r="R31" s="83"/>
      <c r="S31" s="83"/>
      <c r="T31" s="83"/>
      <c r="U31" s="83"/>
      <c r="V31" s="83"/>
      <c r="W31" s="84"/>
    </row>
    <row r="32" spans="2:23" ht="13.8">
      <c r="B32" s="78"/>
      <c r="C32" s="55"/>
      <c r="D32" s="109"/>
      <c r="E32" s="112"/>
      <c r="F32" s="98"/>
      <c r="G32" s="182" t="s">
        <v>34</v>
      </c>
      <c r="H32" s="182"/>
      <c r="I32" s="113">
        <f>I31*19%</f>
        <v>666982.07999961998</v>
      </c>
      <c r="J32" s="85"/>
      <c r="K32" s="183" t="s">
        <v>35</v>
      </c>
      <c r="L32" s="182"/>
      <c r="M32" s="182"/>
      <c r="N32" s="182"/>
      <c r="O32" s="182"/>
      <c r="P32" s="114">
        <f>P31*19%</f>
        <v>522787.68714253779</v>
      </c>
      <c r="Q32" s="82"/>
      <c r="R32" s="83"/>
      <c r="S32" s="83"/>
      <c r="T32" s="83"/>
      <c r="U32" s="83"/>
      <c r="V32" s="83"/>
      <c r="W32" s="84"/>
    </row>
    <row r="33" spans="2:23" ht="13.8">
      <c r="B33" s="78"/>
      <c r="C33" s="55"/>
      <c r="D33" s="55"/>
      <c r="E33" s="115"/>
      <c r="F33" s="96"/>
      <c r="G33" s="186" t="s">
        <v>36</v>
      </c>
      <c r="H33" s="186"/>
      <c r="I33" s="116">
        <f>+I31+I32</f>
        <v>4177414.0799976201</v>
      </c>
      <c r="J33" s="72"/>
      <c r="K33" s="187" t="s">
        <v>13</v>
      </c>
      <c r="L33" s="186"/>
      <c r="M33" s="186"/>
      <c r="N33" s="186"/>
      <c r="O33" s="186"/>
      <c r="P33" s="120">
        <f>SUM(P31:P32)</f>
        <v>3274301.8299980001</v>
      </c>
      <c r="Q33" s="87"/>
      <c r="R33" s="83"/>
      <c r="S33" s="83"/>
      <c r="T33" s="83"/>
      <c r="U33" s="83"/>
      <c r="V33" s="83"/>
      <c r="W33" s="84"/>
    </row>
    <row r="34" spans="2:23" ht="13.8">
      <c r="B34" s="78"/>
      <c r="C34" s="55"/>
      <c r="D34" s="109"/>
      <c r="E34" s="117"/>
      <c r="F34" s="96"/>
      <c r="G34" s="97"/>
      <c r="H34" s="97"/>
      <c r="I34" s="118"/>
      <c r="J34" s="72"/>
      <c r="K34" s="96"/>
      <c r="L34" s="97"/>
      <c r="M34" s="97"/>
      <c r="N34" s="97"/>
      <c r="O34" s="97"/>
      <c r="P34" s="86"/>
      <c r="Q34" s="87"/>
      <c r="R34" s="83"/>
      <c r="S34" s="83"/>
      <c r="T34" s="83"/>
      <c r="U34" s="83"/>
      <c r="V34" s="83"/>
      <c r="W34" s="84"/>
    </row>
    <row r="35" spans="2:23" ht="14.4">
      <c r="B35" s="78"/>
      <c r="C35" s="55"/>
      <c r="D35" s="109"/>
      <c r="E35" s="95"/>
      <c r="F35" s="184"/>
      <c r="G35" s="185"/>
      <c r="H35" s="185"/>
      <c r="I35" s="119"/>
      <c r="J35" s="72"/>
      <c r="K35" s="184"/>
      <c r="L35" s="185"/>
      <c r="M35" s="185"/>
      <c r="N35" s="185"/>
      <c r="O35" s="185"/>
      <c r="P35" s="88"/>
      <c r="Q35" s="88"/>
      <c r="R35" s="88"/>
      <c r="S35" s="88"/>
      <c r="T35" s="89"/>
      <c r="U35" s="89"/>
      <c r="V35" s="89"/>
      <c r="W35" s="90"/>
    </row>
  </sheetData>
  <mergeCells count="26">
    <mergeCell ref="F3:I3"/>
    <mergeCell ref="K3:P3"/>
    <mergeCell ref="R6:V6"/>
    <mergeCell ref="K30:O30"/>
    <mergeCell ref="R7:W7"/>
    <mergeCell ref="F30:H30"/>
    <mergeCell ref="R24:W24"/>
    <mergeCell ref="R27:W27"/>
    <mergeCell ref="R28:W28"/>
    <mergeCell ref="R8:W8"/>
    <mergeCell ref="R9:V9"/>
    <mergeCell ref="R17:W17"/>
    <mergeCell ref="R18:V18"/>
    <mergeCell ref="R20:W20"/>
    <mergeCell ref="G32:H32"/>
    <mergeCell ref="K32:O32"/>
    <mergeCell ref="F35:H35"/>
    <mergeCell ref="K35:O35"/>
    <mergeCell ref="G33:H33"/>
    <mergeCell ref="K33:O33"/>
    <mergeCell ref="R19:W19"/>
    <mergeCell ref="R21:W21"/>
    <mergeCell ref="R22:W22"/>
    <mergeCell ref="R23:W23"/>
    <mergeCell ref="F31:H31"/>
    <mergeCell ref="K31:O31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21"/>
  <sheetViews>
    <sheetView showGridLines="0" zoomScaleNormal="100" workbookViewId="0">
      <selection activeCell="P13" sqref="P13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customWidth="1"/>
    <col min="5" max="5" width="10.6640625" style="128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0.21875" style="3" bestFit="1" customWidth="1"/>
    <col min="12" max="12" width="13.44140625" style="49" bestFit="1" customWidth="1"/>
    <col min="13" max="13" width="14.6640625" style="3" customWidth="1"/>
    <col min="14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1"/>
    </row>
    <row r="3" spans="1:16">
      <c r="C3" s="91"/>
    </row>
    <row r="4" spans="1:16">
      <c r="B4" s="10" t="s">
        <v>26</v>
      </c>
      <c r="C4" s="10" t="s">
        <v>25</v>
      </c>
      <c r="D4" s="200" t="s">
        <v>14</v>
      </c>
      <c r="E4" s="200"/>
      <c r="F4" s="200"/>
      <c r="G4" s="200" t="s">
        <v>15</v>
      </c>
      <c r="H4" s="200"/>
      <c r="I4" s="200"/>
      <c r="J4" s="200"/>
      <c r="K4" s="200"/>
      <c r="L4" s="200"/>
    </row>
    <row r="5" spans="1:16">
      <c r="B5" s="6"/>
      <c r="C5" s="122"/>
      <c r="D5" s="11" t="s">
        <v>16</v>
      </c>
      <c r="E5" s="129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3"/>
      <c r="D6" s="14"/>
      <c r="E6" s="130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35"/>
      <c r="C7" s="19"/>
      <c r="D7" s="34"/>
      <c r="E7" s="37"/>
      <c r="F7" s="127">
        <f>E7*D7</f>
        <v>0</v>
      </c>
      <c r="G7" s="34"/>
      <c r="H7" s="36"/>
      <c r="I7" s="37">
        <f>H7*G7</f>
        <v>0</v>
      </c>
      <c r="J7" s="38">
        <v>0</v>
      </c>
      <c r="K7" s="54">
        <f>ROUND(I7-(I7*J7),2)</f>
        <v>0</v>
      </c>
      <c r="L7" s="44"/>
      <c r="P7" s="43"/>
    </row>
    <row r="8" spans="1:16" ht="14.4">
      <c r="A8" s="5"/>
      <c r="B8" s="35"/>
      <c r="C8" s="19"/>
      <c r="D8" s="34"/>
      <c r="E8" s="37"/>
      <c r="F8" s="127">
        <f t="shared" ref="F8:F18" si="0">E8*D8</f>
        <v>0</v>
      </c>
      <c r="G8" s="34"/>
      <c r="H8" s="36"/>
      <c r="I8" s="37">
        <f t="shared" ref="I8:I18" si="1">H8*G8</f>
        <v>0</v>
      </c>
      <c r="J8" s="38">
        <v>0</v>
      </c>
      <c r="K8" s="54">
        <f t="shared" ref="K8:K18" si="2">ROUND(I8-(I8*J8),2)</f>
        <v>0</v>
      </c>
      <c r="L8" s="44"/>
      <c r="P8" s="43"/>
    </row>
    <row r="9" spans="1:16" s="145" customFormat="1" ht="14.4">
      <c r="A9" s="135"/>
      <c r="B9" s="136"/>
      <c r="C9" s="137"/>
      <c r="D9" s="138"/>
      <c r="E9" s="139"/>
      <c r="F9" s="140">
        <f t="shared" si="0"/>
        <v>0</v>
      </c>
      <c r="G9" s="138"/>
      <c r="H9" s="141"/>
      <c r="I9" s="139">
        <f t="shared" si="1"/>
        <v>0</v>
      </c>
      <c r="J9" s="142">
        <v>0</v>
      </c>
      <c r="K9" s="143">
        <f t="shared" si="2"/>
        <v>0</v>
      </c>
      <c r="L9" s="144"/>
      <c r="P9" s="146"/>
    </row>
    <row r="10" spans="1:16" s="145" customFormat="1" ht="14.4">
      <c r="A10" s="135"/>
      <c r="B10" s="136"/>
      <c r="C10" s="147"/>
      <c r="D10" s="138"/>
      <c r="E10" s="148"/>
      <c r="F10" s="140">
        <f t="shared" si="0"/>
        <v>0</v>
      </c>
      <c r="G10" s="138"/>
      <c r="H10" s="148"/>
      <c r="I10" s="139">
        <f t="shared" si="1"/>
        <v>0</v>
      </c>
      <c r="J10" s="142">
        <v>0</v>
      </c>
      <c r="K10" s="143">
        <f t="shared" si="2"/>
        <v>0</v>
      </c>
      <c r="L10" s="144"/>
      <c r="P10" s="146"/>
    </row>
    <row r="11" spans="1:16" s="145" customFormat="1" ht="14.4">
      <c r="A11" s="135"/>
      <c r="B11" s="136"/>
      <c r="C11" s="147"/>
      <c r="D11" s="138"/>
      <c r="E11" s="148"/>
      <c r="F11" s="140">
        <f t="shared" si="0"/>
        <v>0</v>
      </c>
      <c r="G11" s="138"/>
      <c r="H11" s="148"/>
      <c r="I11" s="139">
        <f t="shared" si="1"/>
        <v>0</v>
      </c>
      <c r="J11" s="142">
        <v>0</v>
      </c>
      <c r="K11" s="143">
        <f t="shared" si="2"/>
        <v>0</v>
      </c>
      <c r="L11" s="144"/>
      <c r="P11" s="146"/>
    </row>
    <row r="12" spans="1:16" s="145" customFormat="1">
      <c r="A12" s="135"/>
      <c r="B12" s="136"/>
      <c r="C12" s="147"/>
      <c r="D12" s="138"/>
      <c r="E12" s="148"/>
      <c r="F12" s="140">
        <f t="shared" si="0"/>
        <v>0</v>
      </c>
      <c r="G12" s="138"/>
      <c r="H12" s="148"/>
      <c r="I12" s="139">
        <f t="shared" si="1"/>
        <v>0</v>
      </c>
      <c r="J12" s="142">
        <v>0</v>
      </c>
      <c r="K12" s="143">
        <f t="shared" si="2"/>
        <v>0</v>
      </c>
      <c r="L12" s="144"/>
    </row>
    <row r="13" spans="1:16" s="145" customFormat="1" ht="14.4">
      <c r="A13" s="135"/>
      <c r="B13" s="136"/>
      <c r="C13" s="147"/>
      <c r="D13" s="138"/>
      <c r="E13" s="148"/>
      <c r="F13" s="140">
        <f t="shared" si="0"/>
        <v>0</v>
      </c>
      <c r="G13" s="138"/>
      <c r="H13" s="148"/>
      <c r="I13" s="139">
        <f t="shared" si="1"/>
        <v>0</v>
      </c>
      <c r="J13" s="142">
        <v>0</v>
      </c>
      <c r="K13" s="143">
        <f t="shared" si="2"/>
        <v>0</v>
      </c>
      <c r="L13" s="144"/>
      <c r="P13" s="146"/>
    </row>
    <row r="14" spans="1:16" s="145" customFormat="1" ht="14.4">
      <c r="A14" s="135"/>
      <c r="B14" s="136"/>
      <c r="C14" s="147"/>
      <c r="D14" s="138"/>
      <c r="E14" s="148"/>
      <c r="F14" s="140">
        <f t="shared" si="0"/>
        <v>0</v>
      </c>
      <c r="G14" s="138"/>
      <c r="H14" s="148"/>
      <c r="I14" s="139">
        <f t="shared" si="1"/>
        <v>0</v>
      </c>
      <c r="J14" s="142">
        <v>0</v>
      </c>
      <c r="K14" s="143">
        <f t="shared" si="2"/>
        <v>0</v>
      </c>
      <c r="L14" s="144"/>
      <c r="P14" s="146"/>
    </row>
    <row r="15" spans="1:16" ht="14.4">
      <c r="A15" s="5"/>
      <c r="B15" s="35"/>
      <c r="C15" s="133"/>
      <c r="D15" s="34"/>
      <c r="E15" s="134"/>
      <c r="F15" s="127">
        <f t="shared" si="0"/>
        <v>0</v>
      </c>
      <c r="G15" s="34"/>
      <c r="H15" s="134"/>
      <c r="I15" s="37">
        <f t="shared" si="1"/>
        <v>0</v>
      </c>
      <c r="J15" s="38">
        <v>0</v>
      </c>
      <c r="K15" s="54">
        <f t="shared" si="2"/>
        <v>0</v>
      </c>
      <c r="L15" s="144"/>
      <c r="P15" s="43"/>
    </row>
    <row r="16" spans="1:16" ht="14.4">
      <c r="A16" s="5"/>
      <c r="B16" s="35"/>
      <c r="C16" s="133"/>
      <c r="D16" s="34"/>
      <c r="E16" s="134"/>
      <c r="F16" s="127">
        <f t="shared" si="0"/>
        <v>0</v>
      </c>
      <c r="G16" s="34"/>
      <c r="H16" s="134"/>
      <c r="I16" s="37">
        <f t="shared" si="1"/>
        <v>0</v>
      </c>
      <c r="J16" s="38">
        <v>0</v>
      </c>
      <c r="K16" s="54">
        <f t="shared" si="2"/>
        <v>0</v>
      </c>
      <c r="L16" s="144"/>
      <c r="P16" s="43"/>
    </row>
    <row r="17" spans="1:16" ht="14.4">
      <c r="A17" s="5"/>
      <c r="B17" s="35"/>
      <c r="C17" s="133"/>
      <c r="D17" s="34"/>
      <c r="E17" s="134"/>
      <c r="F17" s="127">
        <f t="shared" si="0"/>
        <v>0</v>
      </c>
      <c r="G17" s="34"/>
      <c r="H17" s="134"/>
      <c r="I17" s="37">
        <f t="shared" si="1"/>
        <v>0</v>
      </c>
      <c r="J17" s="38">
        <v>0</v>
      </c>
      <c r="K17" s="54">
        <f t="shared" si="2"/>
        <v>0</v>
      </c>
      <c r="L17" s="144"/>
      <c r="P17" s="43"/>
    </row>
    <row r="18" spans="1:16" ht="14.4">
      <c r="A18" s="5"/>
      <c r="B18" s="35"/>
      <c r="C18" s="133"/>
      <c r="D18" s="34"/>
      <c r="E18" s="134"/>
      <c r="F18" s="127">
        <f t="shared" si="0"/>
        <v>0</v>
      </c>
      <c r="G18" s="34"/>
      <c r="H18" s="134"/>
      <c r="I18" s="37">
        <f t="shared" si="1"/>
        <v>0</v>
      </c>
      <c r="J18" s="38">
        <v>0</v>
      </c>
      <c r="K18" s="54">
        <f t="shared" si="2"/>
        <v>0</v>
      </c>
      <c r="L18" s="144"/>
      <c r="P18" s="43"/>
    </row>
    <row r="19" spans="1:16">
      <c r="B19" s="20"/>
      <c r="C19" s="23"/>
      <c r="D19" s="24"/>
      <c r="E19" s="131"/>
      <c r="F19" s="25"/>
      <c r="G19" s="26"/>
      <c r="H19" s="23"/>
      <c r="I19" s="23"/>
      <c r="J19" s="23"/>
      <c r="K19" s="24"/>
      <c r="L19" s="45"/>
    </row>
    <row r="20" spans="1:16">
      <c r="B20" s="21"/>
      <c r="C20" s="27"/>
      <c r="D20" s="207" t="s">
        <v>37</v>
      </c>
      <c r="E20" s="207"/>
      <c r="F20" s="121">
        <f>SUM(F7:F18)</f>
        <v>0</v>
      </c>
      <c r="G20" s="39" t="s">
        <v>24</v>
      </c>
      <c r="H20" s="40"/>
      <c r="I20" s="40"/>
      <c r="J20" s="41"/>
      <c r="K20" s="42">
        <f>SUM(K7:K19)</f>
        <v>0</v>
      </c>
      <c r="L20" s="46"/>
    </row>
    <row r="21" spans="1:16">
      <c r="B21" s="22"/>
      <c r="C21" s="28"/>
      <c r="D21" s="29"/>
      <c r="E21" s="132"/>
      <c r="F21" s="30"/>
      <c r="G21" s="7"/>
      <c r="H21" s="28"/>
      <c r="I21" s="31"/>
      <c r="J21" s="32"/>
      <c r="K21" s="33"/>
      <c r="L21" s="47"/>
    </row>
    <row r="22" spans="1:16">
      <c r="F22" s="2"/>
      <c r="G22" s="4"/>
      <c r="H22" s="4"/>
      <c r="I22" s="4"/>
      <c r="J22" s="8"/>
      <c r="K22" s="9"/>
      <c r="L22" s="48"/>
    </row>
    <row r="23" spans="1:16" ht="15">
      <c r="J23" s="201" t="s">
        <v>30</v>
      </c>
      <c r="K23" s="202"/>
      <c r="L23" s="50">
        <f>'Daños Edificio'!P33</f>
        <v>3274301.8299980001</v>
      </c>
    </row>
    <row r="24" spans="1:16" ht="15">
      <c r="J24" s="203" t="s">
        <v>31</v>
      </c>
      <c r="K24" s="204"/>
      <c r="L24" s="51">
        <f>K20</f>
        <v>0</v>
      </c>
    </row>
    <row r="25" spans="1:16" ht="15.6">
      <c r="J25" s="205" t="s">
        <v>32</v>
      </c>
      <c r="K25" s="206"/>
      <c r="L25" s="52">
        <f>SUM(L23:L24)</f>
        <v>3274301.8299980001</v>
      </c>
    </row>
    <row r="221" ht="12.6" customHeight="1"/>
  </sheetData>
  <mergeCells count="6">
    <mergeCell ref="D4:F4"/>
    <mergeCell ref="G4:L4"/>
    <mergeCell ref="J23:K23"/>
    <mergeCell ref="J24:K24"/>
    <mergeCell ref="J25:K25"/>
    <mergeCell ref="D20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</cp:lastModifiedBy>
  <dcterms:created xsi:type="dcterms:W3CDTF">2012-08-01T21:18:35Z</dcterms:created>
  <dcterms:modified xsi:type="dcterms:W3CDTF">2023-08-22T20:55:07Z</dcterms:modified>
</cp:coreProperties>
</file>