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28 MGF/"/>
    </mc:Choice>
  </mc:AlternateContent>
  <xr:revisionPtr revIDLastSave="76" documentId="8_{DADE0610-37E8-46DA-92AC-F481D7BED39C}" xr6:coauthVersionLast="47" xr6:coauthVersionMax="47" xr10:uidLastSave="{5F352B36-924E-4F87-9315-08FB387F31C8}"/>
  <bookViews>
    <workbookView xWindow="-108" yWindow="-108" windowWidth="23256" windowHeight="12456" activeTab="1" xr2:uid="{00000000-000D-0000-FFFF-FFFF00000000}"/>
  </bookViews>
  <sheets>
    <sheet name="Daños Edificio" sheetId="1" r:id="rId1"/>
    <sheet name="Hoja1" sheetId="4" r:id="rId2"/>
  </sheets>
  <definedNames>
    <definedName name="_xlnm._FilterDatabase" localSheetId="0" hidden="1">'Daños Edificio'!#REF!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7" i="1" l="1"/>
  <c r="P36" i="1"/>
  <c r="I34" i="1"/>
  <c r="P34" i="1" l="1"/>
  <c r="I8" i="1"/>
  <c r="I9" i="1"/>
  <c r="I7" i="1"/>
  <c r="F14" i="4"/>
  <c r="F13" i="4"/>
  <c r="I29" i="4"/>
  <c r="K29" i="4" s="1"/>
  <c r="F29" i="4"/>
  <c r="I28" i="4"/>
  <c r="K28" i="4" s="1"/>
  <c r="F28" i="4"/>
  <c r="I27" i="4"/>
  <c r="K27" i="4" s="1"/>
  <c r="I26" i="4"/>
  <c r="K26" i="4" s="1"/>
  <c r="I25" i="4"/>
  <c r="K25" i="4" s="1"/>
  <c r="I24" i="4"/>
  <c r="K24" i="4" s="1"/>
  <c r="I23" i="4"/>
  <c r="K23" i="4" s="1"/>
  <c r="I22" i="4"/>
  <c r="K22" i="4" s="1"/>
  <c r="I21" i="4"/>
  <c r="K21" i="4" s="1"/>
  <c r="I20" i="4"/>
  <c r="K20" i="4" s="1"/>
  <c r="I19" i="4"/>
  <c r="K19" i="4" s="1"/>
  <c r="I18" i="4"/>
  <c r="K18" i="4" s="1"/>
  <c r="I17" i="4"/>
  <c r="K17" i="4" s="1"/>
  <c r="F17" i="4"/>
  <c r="I16" i="4"/>
  <c r="K16" i="4" s="1"/>
  <c r="F16" i="4"/>
  <c r="I15" i="4"/>
  <c r="K15" i="4" s="1"/>
  <c r="F15" i="4"/>
  <c r="I14" i="4"/>
  <c r="K14" i="4" s="1"/>
  <c r="I13" i="4"/>
  <c r="K13" i="4" s="1"/>
  <c r="I12" i="4"/>
  <c r="K12" i="4" s="1"/>
  <c r="F12" i="4"/>
  <c r="I11" i="4"/>
  <c r="K11" i="4" s="1"/>
  <c r="F11" i="4"/>
  <c r="I10" i="4"/>
  <c r="K10" i="4" s="1"/>
  <c r="F10" i="4"/>
  <c r="I9" i="4"/>
  <c r="K9" i="4" s="1"/>
  <c r="F9" i="4"/>
  <c r="I8" i="4"/>
  <c r="K8" i="4" s="1"/>
  <c r="F8" i="4"/>
  <c r="I7" i="4"/>
  <c r="K7" i="4" s="1"/>
  <c r="F7" i="4"/>
  <c r="I6" i="4"/>
  <c r="K6" i="4" s="1"/>
  <c r="F6" i="4"/>
  <c r="I5" i="4"/>
  <c r="K5" i="4" s="1"/>
  <c r="F5" i="4"/>
  <c r="N15" i="1"/>
  <c r="P15" i="1" s="1"/>
  <c r="I15" i="1"/>
  <c r="N13" i="1"/>
  <c r="P13" i="1" s="1"/>
  <c r="I13" i="1"/>
  <c r="N12" i="1"/>
  <c r="P12" i="1" s="1"/>
  <c r="N11" i="1"/>
  <c r="P11" i="1" s="1"/>
  <c r="I11" i="1"/>
  <c r="N8" i="1"/>
  <c r="P8" i="1" s="1"/>
  <c r="N9" i="1"/>
  <c r="P9" i="1" s="1"/>
  <c r="F31" i="4" l="1"/>
  <c r="F35" i="4" s="1"/>
  <c r="K31" i="4"/>
  <c r="N7" i="1"/>
  <c r="P7" i="1" s="1"/>
  <c r="N17" i="1"/>
  <c r="P17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L35" i="4" l="1"/>
  <c r="I35" i="1"/>
  <c r="P35" i="1"/>
  <c r="I37" i="1" l="1"/>
  <c r="F34" i="4" s="1"/>
  <c r="L34" i="4"/>
  <c r="L36" i="4" s="1"/>
  <c r="F36" i="4" l="1"/>
</calcChain>
</file>

<file path=xl/sharedStrings.xml><?xml version="1.0" encoding="utf-8"?>
<sst xmlns="http://schemas.openxmlformats.org/spreadsheetml/2006/main" count="251" uniqueCount="131">
  <si>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</si>
  <si>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</si>
  <si>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</si>
  <si>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</si>
  <si>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</si>
  <si>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</si>
  <si>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</si>
  <si>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</si>
  <si>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</si>
  <si>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</si>
  <si>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</si>
  <si>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</si>
  <si>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</si>
  <si>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</si>
  <si>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</si>
  <si>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</si>
  <si>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</si>
  <si>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</si>
  <si>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</si>
  <si>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</si>
  <si>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</si>
  <si>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</si>
  <si>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</si>
  <si>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</si>
  <si>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</si>
  <si>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</si>
  <si>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</si>
  <si>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</si>
  <si>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</si>
  <si>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</si>
  <si>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</si>
  <si>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</si>
  <si>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</si>
  <si>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</si>
  <si>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</si>
  <si>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</si>
  <si>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</si>
  <si>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</si>
  <si>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</si>
  <si>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Los Patos N°13520, Lo Barnechea</t>
  </si>
  <si>
    <t>Sr. Mariano Hermosilla Cordero</t>
  </si>
  <si>
    <t>m2</t>
  </si>
  <si>
    <t>gl</t>
  </si>
  <si>
    <t xml:space="preserve">Reposición Puertas </t>
  </si>
  <si>
    <t>Puerta de acceso cocina (Prov. E instalacoión)</t>
  </si>
  <si>
    <t>Puerta de acceso baño (Prov. E instalación)</t>
  </si>
  <si>
    <t>1.1</t>
  </si>
  <si>
    <t>1.2</t>
  </si>
  <si>
    <t>1.3</t>
  </si>
  <si>
    <t>2.3</t>
  </si>
  <si>
    <t xml:space="preserve">Valor acorde al estado de conservación </t>
  </si>
  <si>
    <t>Preparación de base</t>
  </si>
  <si>
    <t xml:space="preserve">Reposición Pisos Dormitorios </t>
  </si>
  <si>
    <t>Retiro de piso afectado</t>
  </si>
  <si>
    <t>Aseo y Limpíeza</t>
  </si>
  <si>
    <t>Retiro de escombros</t>
  </si>
  <si>
    <t>3.1</t>
  </si>
  <si>
    <t>Puerta de acceso principal (Prv. E Instalación)</t>
  </si>
  <si>
    <t>2.1</t>
  </si>
  <si>
    <t>2.2</t>
  </si>
  <si>
    <t>Pintura</t>
  </si>
  <si>
    <t>Pintura en Muros</t>
  </si>
  <si>
    <t>Valor Acorde al Mercado Actual</t>
  </si>
  <si>
    <t xml:space="preserve">Comoda 5 cajones 60x40x90 cm    </t>
  </si>
  <si>
    <t>Mueble base lavaplatos EI 3 puertas 1 cajón blanco Mobikit</t>
  </si>
  <si>
    <t>Closet 6 puertas 9 cajones 150 x 40 x 183 cm robles</t>
  </si>
  <si>
    <t xml:space="preserve">Exit Closet 8 puertas licanten </t>
  </si>
  <si>
    <t xml:space="preserve">sillon usado living </t>
  </si>
  <si>
    <t xml:space="preserve">velador usado </t>
  </si>
  <si>
    <t>Inval Velador 2 cajones 51cm x 48 cm x 37,5 cm arena blanco</t>
  </si>
  <si>
    <t>Mueble base 3 puertas 2 cajones</t>
  </si>
  <si>
    <t>Comoda 3 cajones blanco 60 x 36 x80x cm</t>
  </si>
  <si>
    <t>Juego de Comedor 6 sillas MDP 77x155x68 cm</t>
  </si>
  <si>
    <t>Estufa parafina Sunnymet EP-570NG</t>
  </si>
  <si>
    <t>Mueble Madera Ropero Antigüedad 2 Puertas Curvas usado mercado libre</t>
  </si>
  <si>
    <t>Alfombra 200x300 cms</t>
  </si>
  <si>
    <t>https://sodimac.falabella.com/sodimac-cl/product/118510283/Comoda-5-cajones-60x40x90-cm-roble/118510298?exp=sodimac&amp;gclid=CjwKCAjwysipBhBXEiwApJOcu_5r_1U_HNSLWSadrNr1B5R1yS-xhegGGkKkiwE31bB0X-ew5w81ehoC3zsQAvD_BwE&amp;kid=shopp142so&amp;pid=Google_w2a</t>
  </si>
  <si>
    <t>https://www.easy.cl/mueble-base-lavaplatos-ei-3-puertas-1-cajon-blanco-mobikit-1057192/p?gclid=CjwKCAjwysipBhBXEiwApJOcu1jQj0oDfpBrKMlrhE7ecsMM9t-QWp2Qe0ZZNhcDVihWl7FxAXoDtBoCOaUQAvD_BwE</t>
  </si>
  <si>
    <t>https://www.easy.cl/closet-6-puertas-9-cajones-bgm695-blanco-1378418/p?gclid=CjwKCAjwysipBhBXEiwApJOcu7tQqcQQ0CpNeaqldK9XGvRjWL5u3epLMqdvcHRB8ldIS4P3SWyTUhoCe-8QAvD_BwE</t>
  </si>
  <si>
    <t>https://sodimac.falabella.com/sodimac-cl/product/110547629/Closet-8-puertas-Caoba/110547630?exp=sodimac&amp;gclid=CjwKCAjwysipBhBXEiwApJOcu_EE_SyCAmHIU79BWNxJMjvI1m1fJayd51rt59molMbIjHB2T4fY_RoCRzYQAvD_BwE&amp;kid=shopp142so&amp;pid=Google_w2a</t>
  </si>
  <si>
    <t>https://www.easy.cl/comoda-3-cajones-mallorca-blanco-m-design-1288038/p?gclid=CjwKCAjwysipBhBXEiwApJOcu_uNS1vzbG8lqACoStCRIXh5MnLLdjnot06d5-ftwKpHWBhH7eW8OhoCyUcQAvD_BwE</t>
  </si>
  <si>
    <t>https://www.construmart.cl/mueble-base-100-cm-blanco-brillante/p?idsku=7189&amp;gclid=CjwKCAjwysipBhBXEiwApJOcu7a5IyErwS2TIcTYWeE_4dxrK2luAl24NOp1aQOl1KgdR9AROhzrCxoCX1cQAvD_BwE</t>
  </si>
  <si>
    <t>https://www.sindelen.cl/Producto/EP-570NG</t>
  </si>
  <si>
    <t>https://www.easy.cl/alfombra-200x300-cm-chebbi-crudo-1376406/p?srsltid=AfmBOordMsEoKPHJdZV0v20zw2XsjujJzYCLR1Rldx5jLaRv28oHhlewZC8</t>
  </si>
  <si>
    <t xml:space="preserve">2X3X 3,20 m Pino cepillado seco </t>
  </si>
  <si>
    <t>1X 5 X 3,20 m piso pino seco Machihembrado</t>
  </si>
  <si>
    <t>Puertas</t>
  </si>
  <si>
    <t>Cerradura 101 Dormitorio Neg.</t>
  </si>
  <si>
    <t>Pino Dimencionado 2X3 3.2mt</t>
  </si>
  <si>
    <t xml:space="preserve">Clavo corriente 3° x 25 kilo </t>
  </si>
  <si>
    <t>Esmagua Pro ADV int/ext sat blanco H.2gl</t>
  </si>
  <si>
    <t>Grifo de cocina para lavaplatos</t>
  </si>
  <si>
    <t>Pintura látex acrílico mate blanco 4 gl</t>
  </si>
  <si>
    <t>Rodillos  23 cm</t>
  </si>
  <si>
    <t>Set de brochas 1"-2"-3" 3 unidades</t>
  </si>
  <si>
    <t>Cielo pino seco machihembrado 1/2 x 4 x 3.20m</t>
  </si>
  <si>
    <t>Se considera acorde a lo inspeccionado</t>
  </si>
  <si>
    <t>Acorde a valor de mercado</t>
  </si>
  <si>
    <t xml:space="preserve">Daños preexistentes </t>
  </si>
  <si>
    <t>Daño no corresponde a evento</t>
  </si>
  <si>
    <t>Acorde a los daños</t>
  </si>
  <si>
    <t>Dormitorio cuentra con cortina</t>
  </si>
  <si>
    <t>Se considera m2 de cliente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</si>
  <si>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</si>
  <si>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</si>
  <si>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</si>
  <si>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</si>
  <si>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</si>
  <si>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</si>
  <si>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</si>
  <si>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</si>
  <si>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</si>
  <si>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</si>
  <si>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</si>
  <si>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</si>
  <si>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</si>
  <si>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</si>
  <si>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 xml:space="preserve">Pared baño y interior casa </t>
  </si>
  <si>
    <t>Instalación piso madera para dormitorios</t>
  </si>
  <si>
    <t>Mano de obra (cambio tablas borde de casa afuera) 3 tablas desde piso parede</t>
  </si>
  <si>
    <t>Cama Europea Funcional 1 Plaza</t>
  </si>
  <si>
    <t>Baul con mercadería</t>
  </si>
  <si>
    <t>Bajada de cama Nordico Dib Kaleb 524/Hr5-P 050x090</t>
  </si>
  <si>
    <t>Plumón pluma de ganso bicolor</t>
  </si>
  <si>
    <t>Sabanas 2 Plazas 1800 Hotel Suave +2 Fundas Almohada Bordada</t>
  </si>
  <si>
    <t>Frazada 100% Lana Virgen Patagónica Beige MOISES 60x80cm</t>
  </si>
  <si>
    <t>Tostador De Longhi Active Line Negro CTLA2103.BK</t>
  </si>
  <si>
    <t>Cajonera de bamboo y mdf 32x32x110 (Baño)</t>
  </si>
  <si>
    <t>Caja con mercaderia (Dormitorio)</t>
  </si>
  <si>
    <t>Materiales</t>
  </si>
  <si>
    <t>de acuerdo a lo constatado en 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</si>
</sst>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rgb="FF0000CC"/>
      <name val="Calibri"/>
      <family val="2"/>
      <scheme val="minor"/>
    </font>
    <font>
      <sz val="12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70">
    <xf numFmtId="0" fontId="0" fillId="0" borderId="0" xfId="0"/>
    <xf numFmtId="0" fontId="5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3" fillId="2" borderId="0" xfId="0" applyNumberFormat="1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7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0" fontId="18" fillId="3" borderId="0" xfId="0" applyFont="1" applyFill="1" applyAlignment="1">
      <alignment horizontal="center" vertical="center" wrapText="1"/>
    </xf>
    <xf numFmtId="0" fontId="14" fillId="3" borderId="6" xfId="0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3" fillId="2" borderId="1" xfId="0" applyFont="1" applyFill="1" applyBorder="1" applyAlignment="1">
      <alignment vertical="center" wrapText="1"/>
    </xf>
    <xf numFmtId="42" fontId="13" fillId="2" borderId="1" xfId="2" applyFont="1" applyFill="1" applyBorder="1" applyAlignment="1">
      <alignment vertical="center" wrapText="1"/>
    </xf>
    <xf numFmtId="0" fontId="11" fillId="2" borderId="0" xfId="0" applyFont="1" applyFill="1" applyAlignment="1">
      <alignment vertical="center"/>
    </xf>
    <xf numFmtId="3" fontId="13" fillId="2" borderId="0" xfId="0" applyNumberFormat="1" applyFont="1" applyFill="1" applyAlignment="1">
      <alignment horizontal="left" vertical="center" wrapText="1"/>
    </xf>
    <xf numFmtId="0" fontId="21" fillId="0" borderId="0" xfId="0" applyFont="1"/>
    <xf numFmtId="42" fontId="9" fillId="3" borderId="12" xfId="2" applyFont="1" applyFill="1" applyBorder="1" applyAlignment="1">
      <alignment horizontal="center" vertical="center"/>
    </xf>
    <xf numFmtId="42" fontId="9" fillId="3" borderId="12" xfId="2" applyFont="1" applyFill="1" applyBorder="1" applyAlignment="1">
      <alignment horizontal="left" vertical="center"/>
    </xf>
    <xf numFmtId="42" fontId="2" fillId="0" borderId="6" xfId="2" applyFont="1" applyFill="1" applyBorder="1" applyAlignment="1">
      <alignment horizontal="center"/>
    </xf>
    <xf numFmtId="3" fontId="2" fillId="0" borderId="15" xfId="0" applyNumberFormat="1" applyFont="1" applyBorder="1"/>
    <xf numFmtId="0" fontId="2" fillId="0" borderId="0" xfId="0" applyFont="1"/>
    <xf numFmtId="0" fontId="21" fillId="0" borderId="3" xfId="0" applyFont="1" applyBorder="1"/>
    <xf numFmtId="0" fontId="22" fillId="0" borderId="6" xfId="0" applyFont="1" applyBorder="1"/>
    <xf numFmtId="0" fontId="0" fillId="0" borderId="0" xfId="0" applyAlignment="1">
      <alignment horizontal="center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3" fontId="6" fillId="4" borderId="0" xfId="0" applyNumberFormat="1" applyFont="1" applyFill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center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vertical="center" wrapText="1"/>
    </xf>
    <xf numFmtId="166" fontId="13" fillId="0" borderId="1" xfId="0" applyNumberFormat="1" applyFont="1" applyFill="1" applyBorder="1" applyAlignment="1">
      <alignment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37</xdr:row>
      <xdr:rowOff>0</xdr:rowOff>
    </xdr:from>
    <xdr:to>
      <xdr:col>11</xdr:col>
      <xdr:colOff>305750</xdr:colOff>
      <xdr:row>66</xdr:row>
      <xdr:rowOff>76662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1F86A9-654B-407D-9716-050BAEB32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4581525"/>
          <a:ext cx="10947080" cy="532493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11</xdr:col>
      <xdr:colOff>2138516</xdr:colOff>
      <xdr:row>102</xdr:row>
      <xdr:rowOff>91996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0C4EC99-40EF-7513-D3AB-FE673C653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" y="10010775"/>
          <a:ext cx="12764606" cy="64165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11</xdr:col>
      <xdr:colOff>2176619</xdr:colOff>
      <xdr:row>133</xdr:row>
      <xdr:rowOff>168124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3B07F8D-05B1-D6CE-AF9A-0A6625EF7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" y="16525875"/>
          <a:ext cx="12802709" cy="558594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11</xdr:col>
      <xdr:colOff>157144</xdr:colOff>
      <xdr:row>163</xdr:row>
      <xdr:rowOff>55706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EADAB5F-AE0B-6344-D8BC-D59136367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600" y="22136100"/>
          <a:ext cx="10783234" cy="531922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11</xdr:col>
      <xdr:colOff>1948000</xdr:colOff>
      <xdr:row>199</xdr:row>
      <xdr:rowOff>97712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83AA28B-30AA-5ABF-0449-7AE127E3C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600" y="27565350"/>
          <a:ext cx="12574090" cy="642421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200</xdr:row>
      <xdr:rowOff>0</xdr:rowOff>
    </xdr:from>
    <xdr:to>
      <xdr:col>11</xdr:col>
      <xdr:colOff>42835</xdr:colOff>
      <xdr:row>227</xdr:row>
      <xdr:rowOff>171887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705B98B-FF4B-DF27-A408-F04B60FE9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0" y="34080450"/>
          <a:ext cx="10668925" cy="504487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8</xdr:col>
      <xdr:colOff>101702</xdr:colOff>
      <xdr:row>259</xdr:row>
      <xdr:rowOff>131943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DD5697B-71AA-E9A9-8050-F1E5D4479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8600" y="39147750"/>
          <a:ext cx="8504657" cy="574597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260</xdr:row>
      <xdr:rowOff>0</xdr:rowOff>
    </xdr:from>
    <xdr:to>
      <xdr:col>11</xdr:col>
      <xdr:colOff>2250924</xdr:colOff>
      <xdr:row>294</xdr:row>
      <xdr:rowOff>95792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4FFC3B5-FFF4-5EE0-F5E0-20161C3DC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8600" y="44938950"/>
          <a:ext cx="12909399" cy="624894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39"/>
  <sheetViews>
    <sheetView showGridLines="0" topLeftCell="A22" zoomScale="85" zoomScaleNormal="85" workbookViewId="0">
      <selection activeCell="P37" sqref="P3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44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6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46"/>
      <c r="C2" s="46"/>
      <c r="D2" s="89" t="s">
        <v>40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2:23" ht="13.8">
      <c r="B3" s="83" t="s">
        <v>10</v>
      </c>
      <c r="C3" s="46"/>
      <c r="D3" s="82" t="s">
        <v>2</v>
      </c>
      <c r="E3" s="49"/>
      <c r="F3" s="144" t="s">
        <v>0</v>
      </c>
      <c r="G3" s="145"/>
      <c r="H3" s="145"/>
      <c r="I3" s="146"/>
      <c r="J3" s="50"/>
      <c r="K3" s="147" t="s">
        <v>1</v>
      </c>
      <c r="L3" s="147"/>
      <c r="M3" s="148"/>
      <c r="N3" s="148"/>
      <c r="O3" s="148"/>
      <c r="P3" s="148"/>
      <c r="Q3" s="51"/>
      <c r="R3" s="48"/>
      <c r="S3" s="48"/>
      <c r="T3" s="48"/>
      <c r="U3" s="48"/>
      <c r="V3" s="48"/>
      <c r="W3" s="47"/>
    </row>
    <row r="4" spans="2:23" ht="13.8">
      <c r="B4" s="90"/>
      <c r="C4" s="91"/>
      <c r="D4" s="92" t="s">
        <v>39</v>
      </c>
      <c r="E4" s="50"/>
      <c r="F4" s="93"/>
      <c r="G4" s="90"/>
      <c r="H4" s="90"/>
      <c r="I4" s="90"/>
      <c r="J4" s="50"/>
      <c r="K4" s="93"/>
      <c r="L4" s="93"/>
      <c r="M4" s="90"/>
      <c r="N4" s="90"/>
      <c r="O4" s="90"/>
      <c r="P4" s="90"/>
      <c r="Q4" s="51"/>
      <c r="R4" s="48"/>
      <c r="S4" s="48"/>
      <c r="T4" s="48"/>
      <c r="U4" s="48"/>
      <c r="V4" s="48"/>
      <c r="W4" s="47"/>
    </row>
    <row r="5" spans="2:23" ht="13.8">
      <c r="B5" s="90"/>
      <c r="C5" s="91"/>
      <c r="D5" s="89" t="s">
        <v>33</v>
      </c>
      <c r="E5" s="50"/>
      <c r="F5" s="93"/>
      <c r="G5" s="90"/>
      <c r="H5" s="90"/>
      <c r="I5" s="90"/>
      <c r="J5" s="50"/>
      <c r="K5" s="93"/>
      <c r="L5" s="93"/>
      <c r="M5" s="90"/>
      <c r="N5" s="90"/>
      <c r="O5" s="90"/>
      <c r="P5" s="90"/>
      <c r="Q5" s="51"/>
      <c r="R5" s="48"/>
      <c r="S5" s="48"/>
      <c r="T5" s="48"/>
      <c r="U5" s="48"/>
      <c r="V5" s="48"/>
      <c r="W5" s="47"/>
    </row>
    <row r="6" spans="2:23" ht="13.8">
      <c r="B6" s="53">
        <v>1</v>
      </c>
      <c r="C6" s="54"/>
      <c r="D6" s="94" t="s">
        <v>52</v>
      </c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1" t="s">
        <v>8</v>
      </c>
      <c r="Q6" s="59"/>
      <c r="R6" s="149" t="s">
        <v>9</v>
      </c>
      <c r="S6" s="149"/>
      <c r="T6" s="149"/>
      <c r="U6" s="149"/>
      <c r="V6" s="149"/>
      <c r="W6" s="60"/>
    </row>
    <row r="7" spans="2:23" ht="13.8">
      <c r="B7" s="95" t="s">
        <v>46</v>
      </c>
      <c r="C7" s="46"/>
      <c r="D7" s="123" t="s">
        <v>118</v>
      </c>
      <c r="E7" s="62"/>
      <c r="F7" s="64">
        <v>22.18</v>
      </c>
      <c r="G7" s="65"/>
      <c r="H7" s="124">
        <v>20288.548241500001</v>
      </c>
      <c r="I7" s="66">
        <f>H7*F7</f>
        <v>449999.99999647</v>
      </c>
      <c r="J7" s="63"/>
      <c r="K7" s="64">
        <v>22.18</v>
      </c>
      <c r="L7" s="65" t="s">
        <v>41</v>
      </c>
      <c r="M7" s="66">
        <v>15900</v>
      </c>
      <c r="N7" s="66">
        <f t="shared" ref="N7:N32" si="0">+K7*M7</f>
        <v>352662</v>
      </c>
      <c r="O7" s="68">
        <v>0</v>
      </c>
      <c r="P7" s="66">
        <f t="shared" ref="P7:P32" si="1">+(-N7*O7)+N7</f>
        <v>352662</v>
      </c>
      <c r="Q7" s="67"/>
      <c r="R7" s="152" t="s">
        <v>102</v>
      </c>
      <c r="S7" s="153"/>
      <c r="T7" s="153"/>
      <c r="U7" s="153"/>
      <c r="V7" s="153"/>
      <c r="W7" s="154"/>
    </row>
    <row r="8" spans="2:23" ht="13.8">
      <c r="B8" s="95" t="s">
        <v>47</v>
      </c>
      <c r="C8" s="46"/>
      <c r="D8" s="123" t="s">
        <v>53</v>
      </c>
      <c r="E8" s="62"/>
      <c r="F8" s="64"/>
      <c r="G8" s="65"/>
      <c r="H8" s="124"/>
      <c r="I8" s="66">
        <f t="shared" ref="I8:I9" si="2">H8*F8</f>
        <v>0</v>
      </c>
      <c r="J8" s="63"/>
      <c r="K8" s="64">
        <v>22.18</v>
      </c>
      <c r="L8" s="65" t="s">
        <v>41</v>
      </c>
      <c r="M8" s="66">
        <v>3600</v>
      </c>
      <c r="N8" s="66">
        <f t="shared" si="0"/>
        <v>79848</v>
      </c>
      <c r="O8" s="68">
        <v>0</v>
      </c>
      <c r="P8" s="66">
        <f t="shared" si="1"/>
        <v>79848</v>
      </c>
      <c r="Q8" s="67"/>
      <c r="R8" s="152" t="s">
        <v>102</v>
      </c>
      <c r="S8" s="153"/>
      <c r="T8" s="153"/>
      <c r="U8" s="153"/>
      <c r="V8" s="153"/>
      <c r="W8" s="154"/>
    </row>
    <row r="9" spans="2:23" ht="13.8">
      <c r="B9" s="95" t="s">
        <v>48</v>
      </c>
      <c r="C9" s="46"/>
      <c r="D9" s="123" t="s">
        <v>51</v>
      </c>
      <c r="E9" s="62"/>
      <c r="F9" s="64"/>
      <c r="G9" s="65"/>
      <c r="H9" s="124"/>
      <c r="I9" s="66">
        <f t="shared" si="2"/>
        <v>0</v>
      </c>
      <c r="J9" s="63"/>
      <c r="K9" s="64">
        <v>22.18</v>
      </c>
      <c r="L9" s="65" t="s">
        <v>41</v>
      </c>
      <c r="M9" s="66">
        <v>6900</v>
      </c>
      <c r="N9" s="66">
        <f t="shared" si="0"/>
        <v>153042</v>
      </c>
      <c r="O9" s="68">
        <v>0</v>
      </c>
      <c r="P9" s="66">
        <f t="shared" si="1"/>
        <v>153042</v>
      </c>
      <c r="Q9" s="67"/>
      <c r="R9" s="152" t="s">
        <v>102</v>
      </c>
      <c r="S9" s="153"/>
      <c r="T9" s="153"/>
      <c r="U9" s="153"/>
      <c r="V9" s="153"/>
      <c r="W9" s="154"/>
    </row>
    <row r="10" spans="2:23" ht="13.8">
      <c r="B10" s="53">
        <v>2</v>
      </c>
      <c r="C10" s="54"/>
      <c r="D10" s="94" t="s">
        <v>43</v>
      </c>
      <c r="E10" s="55"/>
      <c r="F10" s="56" t="s">
        <v>3</v>
      </c>
      <c r="G10" s="53" t="s">
        <v>4</v>
      </c>
      <c r="H10" s="57" t="s">
        <v>5</v>
      </c>
      <c r="I10" s="58" t="s">
        <v>6</v>
      </c>
      <c r="J10" s="52"/>
      <c r="K10" s="56" t="s">
        <v>3</v>
      </c>
      <c r="L10" s="53" t="s">
        <v>4</v>
      </c>
      <c r="M10" s="57" t="s">
        <v>5</v>
      </c>
      <c r="N10" s="58" t="s">
        <v>6</v>
      </c>
      <c r="O10" s="56" t="s">
        <v>7</v>
      </c>
      <c r="P10" s="61" t="s">
        <v>8</v>
      </c>
      <c r="Q10" s="59"/>
      <c r="R10" s="149" t="s">
        <v>9</v>
      </c>
      <c r="S10" s="149"/>
      <c r="T10" s="149"/>
      <c r="U10" s="149"/>
      <c r="V10" s="149"/>
      <c r="W10" s="60"/>
    </row>
    <row r="11" spans="2:23" ht="13.8">
      <c r="B11" s="95" t="s">
        <v>58</v>
      </c>
      <c r="C11" s="46"/>
      <c r="D11" s="123" t="s">
        <v>57</v>
      </c>
      <c r="E11" s="62"/>
      <c r="F11" s="64"/>
      <c r="G11" s="65"/>
      <c r="H11" s="66"/>
      <c r="I11" s="66">
        <f t="shared" ref="I11" si="3">+F11*H11</f>
        <v>0</v>
      </c>
      <c r="J11" s="63"/>
      <c r="K11" s="64">
        <v>1</v>
      </c>
      <c r="L11" s="65" t="s">
        <v>42</v>
      </c>
      <c r="M11" s="66">
        <v>55000</v>
      </c>
      <c r="N11" s="66">
        <f t="shared" ref="N11" si="4">+K11*M11</f>
        <v>55000</v>
      </c>
      <c r="O11" s="68">
        <v>0</v>
      </c>
      <c r="P11" s="66">
        <f t="shared" ref="P11" si="5">+(-N11*O11)+N11</f>
        <v>55000</v>
      </c>
      <c r="Q11" s="67"/>
      <c r="R11" s="152"/>
      <c r="S11" s="153"/>
      <c r="T11" s="153"/>
      <c r="U11" s="153"/>
      <c r="V11" s="153"/>
      <c r="W11" s="154"/>
    </row>
    <row r="12" spans="2:23" ht="13.8">
      <c r="B12" s="95" t="s">
        <v>59</v>
      </c>
      <c r="C12" s="46"/>
      <c r="D12" s="123" t="s">
        <v>44</v>
      </c>
      <c r="E12" s="62"/>
      <c r="F12" s="64"/>
      <c r="G12" s="65"/>
      <c r="H12" s="66"/>
      <c r="I12" s="66"/>
      <c r="J12" s="63"/>
      <c r="K12" s="64">
        <v>1</v>
      </c>
      <c r="L12" s="65" t="s">
        <v>42</v>
      </c>
      <c r="M12" s="66">
        <v>55000</v>
      </c>
      <c r="N12" s="66">
        <f t="shared" ref="N12:N13" si="6">+K12*M12</f>
        <v>55000</v>
      </c>
      <c r="O12" s="68">
        <v>0</v>
      </c>
      <c r="P12" s="66">
        <f t="shared" ref="P12:P13" si="7">+(-N12*O12)+N12</f>
        <v>55000</v>
      </c>
      <c r="Q12" s="67"/>
      <c r="R12" s="115"/>
      <c r="S12" s="116"/>
      <c r="T12" s="116"/>
      <c r="U12" s="116"/>
      <c r="V12" s="116"/>
      <c r="W12" s="117"/>
    </row>
    <row r="13" spans="2:23" ht="13.8">
      <c r="B13" s="95" t="s">
        <v>49</v>
      </c>
      <c r="C13" s="46"/>
      <c r="D13" s="96" t="s">
        <v>45</v>
      </c>
      <c r="E13" s="62"/>
      <c r="F13" s="64"/>
      <c r="G13" s="65"/>
      <c r="H13" s="66"/>
      <c r="I13" s="66">
        <f t="shared" ref="I13" si="8">+F13*H13</f>
        <v>0</v>
      </c>
      <c r="J13" s="63"/>
      <c r="K13" s="64">
        <v>1</v>
      </c>
      <c r="L13" s="65" t="s">
        <v>42</v>
      </c>
      <c r="M13" s="66">
        <v>55000</v>
      </c>
      <c r="N13" s="66">
        <f t="shared" si="6"/>
        <v>55000</v>
      </c>
      <c r="O13" s="68">
        <v>0</v>
      </c>
      <c r="P13" s="66">
        <f t="shared" si="7"/>
        <v>55000</v>
      </c>
      <c r="Q13" s="67"/>
      <c r="R13" s="115"/>
      <c r="S13" s="116"/>
      <c r="T13" s="116"/>
      <c r="U13" s="116"/>
      <c r="V13" s="116"/>
      <c r="W13" s="117"/>
    </row>
    <row r="14" spans="2:23" ht="13.8">
      <c r="B14" s="53">
        <v>2</v>
      </c>
      <c r="C14" s="54"/>
      <c r="D14" s="94" t="s">
        <v>60</v>
      </c>
      <c r="E14" s="55"/>
      <c r="F14" s="56" t="s">
        <v>3</v>
      </c>
      <c r="G14" s="53" t="s">
        <v>4</v>
      </c>
      <c r="H14" s="57" t="s">
        <v>5</v>
      </c>
      <c r="I14" s="58" t="s">
        <v>6</v>
      </c>
      <c r="J14" s="52"/>
      <c r="K14" s="56" t="s">
        <v>3</v>
      </c>
      <c r="L14" s="53" t="s">
        <v>4</v>
      </c>
      <c r="M14" s="57" t="s">
        <v>5</v>
      </c>
      <c r="N14" s="58" t="s">
        <v>6</v>
      </c>
      <c r="O14" s="56" t="s">
        <v>7</v>
      </c>
      <c r="P14" s="61" t="s">
        <v>8</v>
      </c>
      <c r="Q14" s="59"/>
      <c r="R14" s="149" t="s">
        <v>9</v>
      </c>
      <c r="S14" s="149"/>
      <c r="T14" s="149"/>
      <c r="U14" s="149"/>
      <c r="V14" s="149"/>
      <c r="W14" s="60"/>
    </row>
    <row r="15" spans="2:23" ht="13.8">
      <c r="B15" s="95" t="s">
        <v>58</v>
      </c>
      <c r="C15" s="46"/>
      <c r="D15" s="123" t="s">
        <v>61</v>
      </c>
      <c r="E15" s="62"/>
      <c r="F15" s="64"/>
      <c r="G15" s="65"/>
      <c r="H15" s="66"/>
      <c r="I15" s="66">
        <f t="shared" ref="I15" si="9">+F15*H15</f>
        <v>0</v>
      </c>
      <c r="J15" s="63"/>
      <c r="K15" s="64">
        <v>90</v>
      </c>
      <c r="L15" s="65" t="s">
        <v>41</v>
      </c>
      <c r="M15" s="66">
        <v>3500</v>
      </c>
      <c r="N15" s="66">
        <f t="shared" ref="N15" si="10">+K15*M15</f>
        <v>315000</v>
      </c>
      <c r="O15" s="68">
        <v>0</v>
      </c>
      <c r="P15" s="66">
        <f t="shared" ref="P15" si="11">+(-N15*O15)+N15</f>
        <v>315000</v>
      </c>
      <c r="Q15" s="67"/>
      <c r="R15" s="152"/>
      <c r="S15" s="153"/>
      <c r="T15" s="153"/>
      <c r="U15" s="153"/>
      <c r="V15" s="153"/>
      <c r="W15" s="154"/>
    </row>
    <row r="16" spans="2:23" ht="13.8">
      <c r="B16" s="53">
        <v>3</v>
      </c>
      <c r="C16" s="54"/>
      <c r="D16" s="94" t="s">
        <v>54</v>
      </c>
      <c r="E16" s="55"/>
      <c r="F16" s="56" t="s">
        <v>3</v>
      </c>
      <c r="G16" s="53" t="s">
        <v>4</v>
      </c>
      <c r="H16" s="57" t="s">
        <v>5</v>
      </c>
      <c r="I16" s="58" t="s">
        <v>6</v>
      </c>
      <c r="J16" s="52"/>
      <c r="K16" s="56" t="s">
        <v>3</v>
      </c>
      <c r="L16" s="53" t="s">
        <v>4</v>
      </c>
      <c r="M16" s="57" t="s">
        <v>5</v>
      </c>
      <c r="N16" s="58" t="s">
        <v>6</v>
      </c>
      <c r="O16" s="56" t="s">
        <v>7</v>
      </c>
      <c r="P16" s="61" t="s">
        <v>8</v>
      </c>
      <c r="Q16" s="59"/>
      <c r="R16" s="149" t="s">
        <v>9</v>
      </c>
      <c r="S16" s="149"/>
      <c r="T16" s="149"/>
      <c r="U16" s="149"/>
      <c r="V16" s="149"/>
      <c r="W16" s="60"/>
    </row>
    <row r="17" spans="2:23" ht="13.8">
      <c r="B17" s="95" t="s">
        <v>56</v>
      </c>
      <c r="C17" s="46"/>
      <c r="D17" s="96" t="s">
        <v>55</v>
      </c>
      <c r="E17" s="62"/>
      <c r="F17" s="64"/>
      <c r="G17" s="65"/>
      <c r="H17" s="66"/>
      <c r="I17" s="66"/>
      <c r="J17" s="63"/>
      <c r="K17" s="64">
        <v>1</v>
      </c>
      <c r="L17" s="65" t="s">
        <v>42</v>
      </c>
      <c r="M17" s="66">
        <v>65000</v>
      </c>
      <c r="N17" s="66">
        <f t="shared" si="0"/>
        <v>65000</v>
      </c>
      <c r="O17" s="68">
        <v>0</v>
      </c>
      <c r="P17" s="66">
        <f t="shared" si="1"/>
        <v>65000</v>
      </c>
      <c r="Q17" s="67"/>
      <c r="R17" s="115"/>
      <c r="S17" s="116"/>
      <c r="T17" s="116"/>
      <c r="U17" s="116"/>
      <c r="V17" s="116"/>
      <c r="W17" s="117"/>
    </row>
    <row r="18" spans="2:23" ht="13.8">
      <c r="B18" s="53">
        <v>4</v>
      </c>
      <c r="C18" s="54"/>
      <c r="D18" s="94" t="s">
        <v>129</v>
      </c>
      <c r="E18" s="55"/>
      <c r="F18" s="56" t="s">
        <v>3</v>
      </c>
      <c r="G18" s="53" t="s">
        <v>4</v>
      </c>
      <c r="H18" s="57" t="s">
        <v>5</v>
      </c>
      <c r="I18" s="58" t="s">
        <v>6</v>
      </c>
      <c r="J18" s="52"/>
      <c r="K18" s="56" t="s">
        <v>3</v>
      </c>
      <c r="L18" s="53" t="s">
        <v>4</v>
      </c>
      <c r="M18" s="57" t="s">
        <v>5</v>
      </c>
      <c r="N18" s="58" t="s">
        <v>6</v>
      </c>
      <c r="O18" s="56" t="s">
        <v>7</v>
      </c>
      <c r="P18" s="61" t="s">
        <v>8</v>
      </c>
      <c r="Q18" s="59"/>
      <c r="R18" s="149" t="s">
        <v>9</v>
      </c>
      <c r="S18" s="149"/>
      <c r="T18" s="149"/>
      <c r="U18" s="149"/>
      <c r="V18" s="149"/>
      <c r="W18" s="60"/>
    </row>
    <row r="19" spans="2:23" ht="13.8">
      <c r="B19" s="95" t="s">
        <v>103</v>
      </c>
      <c r="C19" s="46"/>
      <c r="D19" s="167" t="s">
        <v>84</v>
      </c>
      <c r="E19" s="62"/>
      <c r="F19" s="64">
        <v>63</v>
      </c>
      <c r="G19" s="65" t="s">
        <v>4</v>
      </c>
      <c r="H19" s="66">
        <v>3890</v>
      </c>
      <c r="I19" s="66">
        <f t="shared" ref="I19:I32" si="12">+F19*H19</f>
        <v>245070</v>
      </c>
      <c r="J19" s="63"/>
      <c r="K19" s="64">
        <v>63</v>
      </c>
      <c r="L19" s="65" t="s">
        <v>4</v>
      </c>
      <c r="M19" s="66">
        <v>3890</v>
      </c>
      <c r="N19" s="66">
        <f t="shared" si="0"/>
        <v>245070</v>
      </c>
      <c r="O19" s="68">
        <v>0</v>
      </c>
      <c r="P19" s="66">
        <f t="shared" si="1"/>
        <v>245070</v>
      </c>
      <c r="Q19" s="67"/>
      <c r="R19" s="115"/>
      <c r="S19" s="116"/>
      <c r="T19" s="116"/>
      <c r="U19" s="116"/>
      <c r="V19" s="116"/>
      <c r="W19" s="117"/>
    </row>
    <row r="20" spans="2:23" ht="13.8">
      <c r="B20" s="95" t="s">
        <v>104</v>
      </c>
      <c r="C20" s="46"/>
      <c r="D20" s="167" t="s">
        <v>85</v>
      </c>
      <c r="E20" s="62"/>
      <c r="F20" s="64">
        <v>105</v>
      </c>
      <c r="G20" s="65" t="s">
        <v>4</v>
      </c>
      <c r="H20" s="66">
        <v>4790</v>
      </c>
      <c r="I20" s="66">
        <f t="shared" si="12"/>
        <v>502950</v>
      </c>
      <c r="J20" s="63"/>
      <c r="K20" s="64">
        <v>63</v>
      </c>
      <c r="L20" s="65" t="s">
        <v>4</v>
      </c>
      <c r="M20" s="66">
        <v>4790</v>
      </c>
      <c r="N20" s="66">
        <f t="shared" si="0"/>
        <v>301770</v>
      </c>
      <c r="O20" s="68">
        <v>0</v>
      </c>
      <c r="P20" s="66">
        <f t="shared" si="1"/>
        <v>301770</v>
      </c>
      <c r="Q20" s="67"/>
      <c r="R20" s="115"/>
      <c r="S20" s="116"/>
      <c r="T20" s="116"/>
      <c r="U20" s="116"/>
      <c r="V20" s="116"/>
      <c r="W20" s="117"/>
    </row>
    <row r="21" spans="2:23" s="44" customFormat="1" ht="34.200000000000003" customHeight="1">
      <c r="B21" s="95" t="s">
        <v>105</v>
      </c>
      <c r="C21" s="125"/>
      <c r="D21" s="168" t="s">
        <v>86</v>
      </c>
      <c r="E21" s="126"/>
      <c r="F21" s="64">
        <v>3</v>
      </c>
      <c r="G21" s="65" t="s">
        <v>4</v>
      </c>
      <c r="H21" s="66">
        <v>68490</v>
      </c>
      <c r="I21" s="66">
        <f t="shared" si="12"/>
        <v>205470</v>
      </c>
      <c r="J21" s="63"/>
      <c r="K21" s="64">
        <v>1</v>
      </c>
      <c r="L21" s="65" t="s">
        <v>4</v>
      </c>
      <c r="M21" s="66">
        <v>68490</v>
      </c>
      <c r="N21" s="66">
        <f t="shared" si="0"/>
        <v>68490</v>
      </c>
      <c r="O21" s="68">
        <v>0</v>
      </c>
      <c r="P21" s="66">
        <f t="shared" si="1"/>
        <v>68490</v>
      </c>
      <c r="Q21" s="67"/>
      <c r="R21" s="155" t="s">
        <v>96</v>
      </c>
      <c r="S21" s="156"/>
      <c r="T21" s="156"/>
      <c r="U21" s="156"/>
      <c r="V21" s="156"/>
      <c r="W21" s="157"/>
    </row>
    <row r="22" spans="2:23" ht="13.8">
      <c r="B22" s="95" t="s">
        <v>106</v>
      </c>
      <c r="C22" s="46"/>
      <c r="D22" s="167" t="s">
        <v>87</v>
      </c>
      <c r="E22" s="62"/>
      <c r="F22" s="64">
        <v>2</v>
      </c>
      <c r="G22" s="65" t="s">
        <v>4</v>
      </c>
      <c r="H22" s="66">
        <v>9990</v>
      </c>
      <c r="I22" s="66">
        <f t="shared" si="12"/>
        <v>19980</v>
      </c>
      <c r="J22" s="63"/>
      <c r="K22" s="64">
        <v>0</v>
      </c>
      <c r="L22" s="65" t="s">
        <v>4</v>
      </c>
      <c r="M22" s="66">
        <v>9990</v>
      </c>
      <c r="N22" s="66">
        <f t="shared" si="0"/>
        <v>0</v>
      </c>
      <c r="O22" s="68">
        <v>0</v>
      </c>
      <c r="P22" s="66">
        <f t="shared" si="1"/>
        <v>0</v>
      </c>
      <c r="Q22" s="67"/>
      <c r="R22" s="155" t="s">
        <v>101</v>
      </c>
      <c r="S22" s="156"/>
      <c r="T22" s="156"/>
      <c r="U22" s="156"/>
      <c r="V22" s="156"/>
      <c r="W22" s="157"/>
    </row>
    <row r="23" spans="2:23" ht="13.8">
      <c r="B23" s="95" t="s">
        <v>107</v>
      </c>
      <c r="C23" s="46"/>
      <c r="D23" s="167" t="s">
        <v>88</v>
      </c>
      <c r="E23" s="62"/>
      <c r="F23" s="64">
        <v>63</v>
      </c>
      <c r="G23" s="65" t="s">
        <v>4</v>
      </c>
      <c r="H23" s="66">
        <v>2830</v>
      </c>
      <c r="I23" s="66">
        <f t="shared" si="12"/>
        <v>178290</v>
      </c>
      <c r="J23" s="63"/>
      <c r="K23" s="64">
        <v>63</v>
      </c>
      <c r="L23" s="65" t="s">
        <v>4</v>
      </c>
      <c r="M23" s="66">
        <v>2890</v>
      </c>
      <c r="N23" s="66">
        <f t="shared" si="0"/>
        <v>182070</v>
      </c>
      <c r="O23" s="68">
        <v>0</v>
      </c>
      <c r="P23" s="66">
        <f t="shared" si="1"/>
        <v>182070</v>
      </c>
      <c r="Q23" s="67"/>
      <c r="R23" s="155" t="s">
        <v>97</v>
      </c>
      <c r="S23" s="156"/>
      <c r="T23" s="156"/>
      <c r="U23" s="156"/>
      <c r="V23" s="156"/>
      <c r="W23" s="157"/>
    </row>
    <row r="24" spans="2:23" ht="13.8">
      <c r="B24" s="95" t="s">
        <v>108</v>
      </c>
      <c r="C24" s="46"/>
      <c r="D24" s="167" t="s">
        <v>89</v>
      </c>
      <c r="E24" s="62"/>
      <c r="F24" s="64">
        <v>1</v>
      </c>
      <c r="G24" s="65" t="s">
        <v>4</v>
      </c>
      <c r="H24" s="66">
        <v>49990</v>
      </c>
      <c r="I24" s="169">
        <f t="shared" si="12"/>
        <v>49990</v>
      </c>
      <c r="J24" s="63"/>
      <c r="K24" s="64">
        <v>1</v>
      </c>
      <c r="L24" s="65" t="s">
        <v>4</v>
      </c>
      <c r="M24" s="66">
        <v>49990</v>
      </c>
      <c r="N24" s="66">
        <f t="shared" si="0"/>
        <v>49990</v>
      </c>
      <c r="O24" s="68">
        <v>0</v>
      </c>
      <c r="P24" s="66">
        <f t="shared" si="1"/>
        <v>49990</v>
      </c>
      <c r="Q24" s="67"/>
      <c r="R24" s="155" t="s">
        <v>97</v>
      </c>
      <c r="S24" s="156"/>
      <c r="T24" s="156"/>
      <c r="U24" s="156"/>
      <c r="V24" s="156"/>
      <c r="W24" s="157"/>
    </row>
    <row r="25" spans="2:23" ht="13.8">
      <c r="B25" s="95" t="s">
        <v>109</v>
      </c>
      <c r="C25" s="46"/>
      <c r="D25" s="167" t="s">
        <v>90</v>
      </c>
      <c r="E25" s="62"/>
      <c r="F25" s="64">
        <v>2</v>
      </c>
      <c r="G25" s="65" t="s">
        <v>4</v>
      </c>
      <c r="H25" s="66">
        <v>128190</v>
      </c>
      <c r="I25" s="169">
        <f t="shared" si="12"/>
        <v>256380</v>
      </c>
      <c r="J25" s="63"/>
      <c r="K25" s="64">
        <v>2</v>
      </c>
      <c r="L25" s="65" t="s">
        <v>4</v>
      </c>
      <c r="M25" s="66">
        <v>17990</v>
      </c>
      <c r="N25" s="66">
        <f t="shared" si="0"/>
        <v>35980</v>
      </c>
      <c r="O25" s="68">
        <v>0</v>
      </c>
      <c r="P25" s="66">
        <f t="shared" si="1"/>
        <v>35980</v>
      </c>
      <c r="Q25" s="67"/>
      <c r="R25" s="155" t="s">
        <v>97</v>
      </c>
      <c r="S25" s="156"/>
      <c r="T25" s="156"/>
      <c r="U25" s="156"/>
      <c r="V25" s="156"/>
      <c r="W25" s="157"/>
    </row>
    <row r="26" spans="2:23" ht="13.8">
      <c r="B26" s="95" t="s">
        <v>110</v>
      </c>
      <c r="C26" s="46"/>
      <c r="D26" s="167" t="s">
        <v>117</v>
      </c>
      <c r="E26" s="62"/>
      <c r="F26" s="64">
        <v>1</v>
      </c>
      <c r="G26" s="65" t="s">
        <v>42</v>
      </c>
      <c r="H26" s="66">
        <v>250000</v>
      </c>
      <c r="I26" s="169">
        <f t="shared" si="12"/>
        <v>250000</v>
      </c>
      <c r="J26" s="63"/>
      <c r="K26" s="64">
        <v>0</v>
      </c>
      <c r="L26" s="65" t="s">
        <v>4</v>
      </c>
      <c r="M26" s="66">
        <v>250000</v>
      </c>
      <c r="N26" s="66">
        <f t="shared" si="0"/>
        <v>0</v>
      </c>
      <c r="O26" s="68">
        <v>0</v>
      </c>
      <c r="P26" s="66">
        <f t="shared" si="1"/>
        <v>0</v>
      </c>
      <c r="Q26" s="67"/>
      <c r="R26" s="155" t="s">
        <v>98</v>
      </c>
      <c r="S26" s="156"/>
      <c r="T26" s="156"/>
      <c r="U26" s="156"/>
      <c r="V26" s="156"/>
      <c r="W26" s="157"/>
    </row>
    <row r="27" spans="2:23" ht="13.8">
      <c r="B27" s="95" t="s">
        <v>111</v>
      </c>
      <c r="C27" s="46"/>
      <c r="D27" s="167" t="s">
        <v>91</v>
      </c>
      <c r="E27" s="62"/>
      <c r="F27" s="64">
        <v>1</v>
      </c>
      <c r="G27" s="65" t="s">
        <v>4</v>
      </c>
      <c r="H27" s="66">
        <v>62990</v>
      </c>
      <c r="I27" s="169">
        <f t="shared" si="12"/>
        <v>62990</v>
      </c>
      <c r="J27" s="63"/>
      <c r="K27" s="64">
        <v>0</v>
      </c>
      <c r="L27" s="65" t="s">
        <v>4</v>
      </c>
      <c r="M27" s="66">
        <v>62990</v>
      </c>
      <c r="N27" s="66">
        <f t="shared" si="0"/>
        <v>0</v>
      </c>
      <c r="O27" s="68">
        <v>0</v>
      </c>
      <c r="P27" s="66">
        <f t="shared" si="1"/>
        <v>0</v>
      </c>
      <c r="Q27" s="67"/>
      <c r="R27" s="155"/>
      <c r="S27" s="156"/>
      <c r="T27" s="156"/>
      <c r="U27" s="156"/>
      <c r="V27" s="156"/>
      <c r="W27" s="157"/>
    </row>
    <row r="28" spans="2:23" ht="13.8">
      <c r="B28" s="95" t="s">
        <v>112</v>
      </c>
      <c r="C28" s="46"/>
      <c r="D28" s="167" t="s">
        <v>92</v>
      </c>
      <c r="E28" s="62"/>
      <c r="F28" s="64">
        <v>2</v>
      </c>
      <c r="G28" s="65" t="s">
        <v>4</v>
      </c>
      <c r="H28" s="66">
        <v>33783</v>
      </c>
      <c r="I28" s="169">
        <f t="shared" si="12"/>
        <v>67566</v>
      </c>
      <c r="J28" s="63"/>
      <c r="K28" s="64">
        <v>2</v>
      </c>
      <c r="L28" s="65" t="s">
        <v>4</v>
      </c>
      <c r="M28" s="66">
        <v>33780</v>
      </c>
      <c r="N28" s="66">
        <f t="shared" si="0"/>
        <v>67560</v>
      </c>
      <c r="O28" s="68">
        <v>0</v>
      </c>
      <c r="P28" s="66">
        <f t="shared" si="1"/>
        <v>67560</v>
      </c>
      <c r="Q28" s="67"/>
      <c r="R28" s="155" t="s">
        <v>100</v>
      </c>
      <c r="S28" s="156"/>
      <c r="T28" s="156"/>
      <c r="U28" s="156"/>
      <c r="V28" s="156"/>
      <c r="W28" s="157"/>
    </row>
    <row r="29" spans="2:23" ht="13.8">
      <c r="B29" s="95" t="s">
        <v>113</v>
      </c>
      <c r="C29" s="46"/>
      <c r="D29" s="167" t="s">
        <v>93</v>
      </c>
      <c r="E29" s="62"/>
      <c r="F29" s="64">
        <v>3</v>
      </c>
      <c r="G29" s="65" t="s">
        <v>4</v>
      </c>
      <c r="H29" s="66">
        <v>6387</v>
      </c>
      <c r="I29" s="169">
        <f t="shared" si="12"/>
        <v>19161</v>
      </c>
      <c r="J29" s="63"/>
      <c r="K29" s="64">
        <v>3</v>
      </c>
      <c r="L29" s="65" t="s">
        <v>4</v>
      </c>
      <c r="M29" s="66">
        <v>6387</v>
      </c>
      <c r="N29" s="66">
        <f t="shared" si="0"/>
        <v>19161</v>
      </c>
      <c r="O29" s="68">
        <v>0</v>
      </c>
      <c r="P29" s="66">
        <f t="shared" si="1"/>
        <v>19161</v>
      </c>
      <c r="Q29" s="67"/>
      <c r="R29" s="155" t="s">
        <v>100</v>
      </c>
      <c r="S29" s="156"/>
      <c r="T29" s="156"/>
      <c r="U29" s="156"/>
      <c r="V29" s="156"/>
      <c r="W29" s="157"/>
    </row>
    <row r="30" spans="2:23" ht="13.8">
      <c r="B30" s="95" t="s">
        <v>114</v>
      </c>
      <c r="C30" s="46"/>
      <c r="D30" s="167" t="s">
        <v>94</v>
      </c>
      <c r="E30" s="62"/>
      <c r="F30" s="64">
        <v>2</v>
      </c>
      <c r="G30" s="65" t="s">
        <v>4</v>
      </c>
      <c r="H30" s="66">
        <v>3890</v>
      </c>
      <c r="I30" s="169">
        <f t="shared" si="12"/>
        <v>7780</v>
      </c>
      <c r="J30" s="63"/>
      <c r="K30" s="64">
        <v>2</v>
      </c>
      <c r="L30" s="65" t="s">
        <v>4</v>
      </c>
      <c r="M30" s="66">
        <v>3890</v>
      </c>
      <c r="N30" s="66">
        <f t="shared" si="0"/>
        <v>7780</v>
      </c>
      <c r="O30" s="68">
        <v>0</v>
      </c>
      <c r="P30" s="66">
        <f t="shared" si="1"/>
        <v>7780</v>
      </c>
      <c r="Q30" s="67"/>
      <c r="R30" s="155" t="s">
        <v>100</v>
      </c>
      <c r="S30" s="156"/>
      <c r="T30" s="156"/>
      <c r="U30" s="156"/>
      <c r="V30" s="156"/>
      <c r="W30" s="157"/>
    </row>
    <row r="31" spans="2:23" ht="13.8">
      <c r="B31" s="95" t="s">
        <v>115</v>
      </c>
      <c r="C31" s="46"/>
      <c r="D31" s="167" t="s">
        <v>95</v>
      </c>
      <c r="E31" s="62"/>
      <c r="F31" s="64">
        <v>80</v>
      </c>
      <c r="G31" s="65" t="s">
        <v>4</v>
      </c>
      <c r="H31" s="66">
        <v>1790</v>
      </c>
      <c r="I31" s="169">
        <f t="shared" si="12"/>
        <v>143200</v>
      </c>
      <c r="J31" s="63"/>
      <c r="K31" s="64">
        <v>0</v>
      </c>
      <c r="L31" s="65" t="s">
        <v>4</v>
      </c>
      <c r="M31" s="66">
        <v>1790</v>
      </c>
      <c r="N31" s="66">
        <f t="shared" si="0"/>
        <v>0</v>
      </c>
      <c r="O31" s="68">
        <v>0</v>
      </c>
      <c r="P31" s="66">
        <f t="shared" si="1"/>
        <v>0</v>
      </c>
      <c r="Q31" s="67"/>
      <c r="R31" s="155" t="s">
        <v>99</v>
      </c>
      <c r="S31" s="156"/>
      <c r="T31" s="156"/>
      <c r="U31" s="156"/>
      <c r="V31" s="156"/>
      <c r="W31" s="157"/>
    </row>
    <row r="32" spans="2:23" ht="27.6" customHeight="1">
      <c r="B32" s="95" t="s">
        <v>116</v>
      </c>
      <c r="C32" s="46"/>
      <c r="D32" s="96" t="s">
        <v>119</v>
      </c>
      <c r="E32" s="62"/>
      <c r="F32" s="64">
        <v>1</v>
      </c>
      <c r="G32" s="65" t="s">
        <v>4</v>
      </c>
      <c r="H32" s="66">
        <v>250000</v>
      </c>
      <c r="I32" s="169">
        <f t="shared" si="12"/>
        <v>250000</v>
      </c>
      <c r="J32" s="63"/>
      <c r="K32" s="64">
        <v>0</v>
      </c>
      <c r="L32" s="65" t="s">
        <v>4</v>
      </c>
      <c r="M32" s="66">
        <v>250000</v>
      </c>
      <c r="N32" s="66">
        <f t="shared" si="0"/>
        <v>0</v>
      </c>
      <c r="O32" s="68">
        <v>0</v>
      </c>
      <c r="P32" s="66">
        <f t="shared" si="1"/>
        <v>0</v>
      </c>
      <c r="Q32" s="67"/>
      <c r="R32" s="155" t="s">
        <v>99</v>
      </c>
      <c r="S32" s="156"/>
      <c r="T32" s="156"/>
      <c r="U32" s="156"/>
      <c r="V32" s="156"/>
      <c r="W32" s="157"/>
    </row>
    <row r="33" spans="2:23" ht="13.8"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</row>
    <row r="34" spans="2:23" ht="13.8" customHeight="1">
      <c r="B34" s="69"/>
      <c r="C34" s="46"/>
      <c r="D34" s="97"/>
      <c r="E34" s="84"/>
      <c r="F34" s="150" t="s">
        <v>38</v>
      </c>
      <c r="G34" s="151"/>
      <c r="H34" s="151"/>
      <c r="I34" s="98">
        <f>SUM(I7:I32)</f>
        <v>2708826.9999964703</v>
      </c>
      <c r="J34" s="63"/>
      <c r="K34" s="150" t="s">
        <v>11</v>
      </c>
      <c r="L34" s="151"/>
      <c r="M34" s="151"/>
      <c r="N34" s="151"/>
      <c r="O34" s="151"/>
      <c r="P34" s="99">
        <f>SUM(P6:P32)</f>
        <v>2108423</v>
      </c>
      <c r="Q34" s="70"/>
      <c r="R34" s="71"/>
      <c r="S34" s="71"/>
      <c r="T34" s="71"/>
      <c r="U34" s="71"/>
      <c r="V34" s="71"/>
      <c r="W34" s="72"/>
    </row>
    <row r="35" spans="2:23" ht="13.8">
      <c r="B35" s="69"/>
      <c r="C35" s="46"/>
      <c r="D35" s="100"/>
      <c r="E35" s="100"/>
      <c r="F35" s="136" t="s">
        <v>12</v>
      </c>
      <c r="G35" s="137"/>
      <c r="H35" s="137"/>
      <c r="I35" s="101">
        <f>SUM(I34:I34)</f>
        <v>2708826.9999964703</v>
      </c>
      <c r="J35" s="63"/>
      <c r="K35" s="136" t="s">
        <v>12</v>
      </c>
      <c r="L35" s="137"/>
      <c r="M35" s="137"/>
      <c r="N35" s="137"/>
      <c r="O35" s="137"/>
      <c r="P35" s="102">
        <f>SUM(P34:P34)</f>
        <v>2108423</v>
      </c>
      <c r="Q35" s="73"/>
      <c r="R35" s="74"/>
      <c r="S35" s="74"/>
      <c r="T35" s="74"/>
      <c r="U35" s="74"/>
      <c r="V35" s="74"/>
      <c r="W35" s="75"/>
    </row>
    <row r="36" spans="2:23" ht="13.8">
      <c r="B36" s="69"/>
      <c r="C36" s="46"/>
      <c r="D36" s="100"/>
      <c r="E36" s="103"/>
      <c r="F36" s="88"/>
      <c r="G36" s="138" t="s">
        <v>34</v>
      </c>
      <c r="H36" s="138"/>
      <c r="I36" s="104">
        <v>0</v>
      </c>
      <c r="J36" s="76"/>
      <c r="K36" s="139" t="s">
        <v>35</v>
      </c>
      <c r="L36" s="138"/>
      <c r="M36" s="138"/>
      <c r="N36" s="138"/>
      <c r="O36" s="138"/>
      <c r="P36" s="105">
        <f>P35*0.19</f>
        <v>400600.37</v>
      </c>
      <c r="Q36" s="73"/>
      <c r="R36" s="74"/>
      <c r="S36" s="74"/>
      <c r="T36" s="74"/>
      <c r="U36" s="74"/>
      <c r="V36" s="74"/>
      <c r="W36" s="75"/>
    </row>
    <row r="37" spans="2:23" ht="13.8">
      <c r="B37" s="69"/>
      <c r="C37" s="46"/>
      <c r="D37" s="46"/>
      <c r="E37" s="106"/>
      <c r="F37" s="86"/>
      <c r="G37" s="142" t="s">
        <v>36</v>
      </c>
      <c r="H37" s="142"/>
      <c r="I37" s="107">
        <f>+I35+I36</f>
        <v>2708826.9999964703</v>
      </c>
      <c r="J37" s="63"/>
      <c r="K37" s="143" t="s">
        <v>13</v>
      </c>
      <c r="L37" s="142"/>
      <c r="M37" s="142"/>
      <c r="N37" s="142"/>
      <c r="O37" s="142"/>
      <c r="P37" s="111">
        <f>P35++P36</f>
        <v>2509023.37</v>
      </c>
      <c r="Q37" s="78"/>
      <c r="R37" s="74"/>
      <c r="S37" s="74"/>
      <c r="T37" s="74"/>
      <c r="U37" s="74"/>
      <c r="V37" s="74"/>
      <c r="W37" s="75"/>
    </row>
    <row r="38" spans="2:23" ht="13.8">
      <c r="B38" s="69"/>
      <c r="C38" s="46"/>
      <c r="D38" s="100"/>
      <c r="E38" s="108"/>
      <c r="F38" s="86"/>
      <c r="G38" s="87"/>
      <c r="H38" s="87"/>
      <c r="I38" s="109"/>
      <c r="J38" s="63"/>
      <c r="K38" s="86"/>
      <c r="L38" s="87"/>
      <c r="M38" s="87"/>
      <c r="N38" s="87"/>
      <c r="O38" s="87"/>
      <c r="P38" s="77"/>
      <c r="Q38" s="78"/>
      <c r="R38" s="74"/>
      <c r="S38" s="74"/>
      <c r="T38" s="74"/>
      <c r="U38" s="74"/>
      <c r="V38" s="74"/>
      <c r="W38" s="75"/>
    </row>
    <row r="39" spans="2:23" ht="14.4">
      <c r="B39" s="69"/>
      <c r="C39" s="46"/>
      <c r="D39" s="100"/>
      <c r="E39" s="85"/>
      <c r="F39" s="140"/>
      <c r="G39" s="141"/>
      <c r="H39" s="141"/>
      <c r="I39" s="110"/>
      <c r="J39" s="63"/>
      <c r="K39" s="140"/>
      <c r="L39" s="141"/>
      <c r="M39" s="141"/>
      <c r="N39" s="141"/>
      <c r="O39" s="141"/>
      <c r="P39" s="79"/>
      <c r="Q39" s="79"/>
      <c r="R39" s="79"/>
      <c r="S39" s="79"/>
      <c r="T39" s="80"/>
      <c r="U39" s="80"/>
      <c r="V39" s="80"/>
      <c r="W39" s="81"/>
    </row>
  </sheetData>
  <mergeCells count="34">
    <mergeCell ref="R30:W30"/>
    <mergeCell ref="R31:W31"/>
    <mergeCell ref="R32:W32"/>
    <mergeCell ref="R8:W8"/>
    <mergeCell ref="R9:W9"/>
    <mergeCell ref="R24:W24"/>
    <mergeCell ref="R25:W25"/>
    <mergeCell ref="R26:W26"/>
    <mergeCell ref="R27:W27"/>
    <mergeCell ref="R28:W28"/>
    <mergeCell ref="F3:I3"/>
    <mergeCell ref="K3:P3"/>
    <mergeCell ref="R6:V6"/>
    <mergeCell ref="K34:O34"/>
    <mergeCell ref="R7:W7"/>
    <mergeCell ref="F34:H34"/>
    <mergeCell ref="R10:V10"/>
    <mergeCell ref="R11:W11"/>
    <mergeCell ref="R16:V16"/>
    <mergeCell ref="R14:V14"/>
    <mergeCell ref="R15:W15"/>
    <mergeCell ref="R18:V18"/>
    <mergeCell ref="R21:W21"/>
    <mergeCell ref="R22:W22"/>
    <mergeCell ref="R23:W23"/>
    <mergeCell ref="R29:W29"/>
    <mergeCell ref="F35:H35"/>
    <mergeCell ref="K35:O35"/>
    <mergeCell ref="G36:H36"/>
    <mergeCell ref="K36:O36"/>
    <mergeCell ref="F39:H39"/>
    <mergeCell ref="K39:O39"/>
    <mergeCell ref="G37:H37"/>
    <mergeCell ref="K37:O37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4BDDA-3FB5-42A8-A316-E3DBF8E99181}">
  <dimension ref="B2:M36"/>
  <sheetViews>
    <sheetView showGridLines="0" tabSelected="1" topLeftCell="B1" workbookViewId="0">
      <selection activeCell="M22" sqref="M22"/>
    </sheetView>
  </sheetViews>
  <sheetFormatPr baseColWidth="10" defaultRowHeight="14.4"/>
  <cols>
    <col min="1" max="1" width="3.33203125" customWidth="1"/>
    <col min="2" max="2" width="5" bestFit="1" customWidth="1"/>
    <col min="3" max="3" width="62.33203125" bestFit="1" customWidth="1"/>
    <col min="4" max="5" width="11.5546875" customWidth="1"/>
    <col min="6" max="6" width="13.44140625" bestFit="1" customWidth="1"/>
    <col min="7" max="7" width="6" customWidth="1"/>
    <col min="8" max="8" width="12.6640625" customWidth="1"/>
    <col min="9" max="9" width="11.21875" bestFit="1" customWidth="1"/>
    <col min="10" max="10" width="9.109375" customWidth="1"/>
    <col min="11" max="11" width="12.33203125" customWidth="1"/>
    <col min="12" max="12" width="36.5546875" bestFit="1" customWidth="1"/>
  </cols>
  <sheetData>
    <row r="2" spans="2:13">
      <c r="B2" s="4" t="s">
        <v>26</v>
      </c>
      <c r="C2" s="4" t="s">
        <v>25</v>
      </c>
      <c r="D2" s="158" t="s">
        <v>14</v>
      </c>
      <c r="E2" s="158"/>
      <c r="F2" s="158"/>
      <c r="G2" s="158" t="s">
        <v>15</v>
      </c>
      <c r="H2" s="158"/>
      <c r="I2" s="158"/>
      <c r="J2" s="158"/>
      <c r="K2" s="158"/>
      <c r="L2" s="158"/>
    </row>
    <row r="3" spans="2:13">
      <c r="B3" s="2"/>
      <c r="C3" s="113" t="s">
        <v>40</v>
      </c>
      <c r="D3" s="5" t="s">
        <v>16</v>
      </c>
      <c r="E3" s="119" t="s">
        <v>18</v>
      </c>
      <c r="F3" s="7" t="s">
        <v>18</v>
      </c>
      <c r="G3" s="11" t="s">
        <v>16</v>
      </c>
      <c r="H3" s="11" t="s">
        <v>18</v>
      </c>
      <c r="I3" s="11" t="s">
        <v>19</v>
      </c>
      <c r="J3" s="11" t="s">
        <v>20</v>
      </c>
      <c r="K3" s="6" t="s">
        <v>18</v>
      </c>
      <c r="L3" s="11" t="s">
        <v>21</v>
      </c>
    </row>
    <row r="4" spans="2:13">
      <c r="B4" s="3"/>
      <c r="C4" s="114" t="s">
        <v>39</v>
      </c>
      <c r="D4" s="8"/>
      <c r="E4" s="120" t="s">
        <v>17</v>
      </c>
      <c r="F4" s="10" t="s">
        <v>22</v>
      </c>
      <c r="G4" s="12"/>
      <c r="H4" s="12" t="s">
        <v>27</v>
      </c>
      <c r="I4" s="12" t="s">
        <v>28</v>
      </c>
      <c r="J4" s="12" t="s">
        <v>23</v>
      </c>
      <c r="K4" s="9" t="s">
        <v>29</v>
      </c>
      <c r="L4" s="12"/>
    </row>
    <row r="5" spans="2:13">
      <c r="B5" s="29">
        <v>1</v>
      </c>
      <c r="C5" s="131" t="s">
        <v>63</v>
      </c>
      <c r="D5" s="28">
        <v>1</v>
      </c>
      <c r="E5" s="32">
        <v>89990</v>
      </c>
      <c r="F5" s="118">
        <f>E5*D5</f>
        <v>89990</v>
      </c>
      <c r="G5" s="28">
        <v>1</v>
      </c>
      <c r="H5" s="31">
        <v>74990</v>
      </c>
      <c r="I5" s="32">
        <f>H5*G5</f>
        <v>74990</v>
      </c>
      <c r="J5" s="33">
        <v>0</v>
      </c>
      <c r="K5" s="45">
        <f>ROUND(I5-(I5*J5),2)</f>
        <v>74990</v>
      </c>
      <c r="L5" s="38" t="s">
        <v>50</v>
      </c>
      <c r="M5" t="s">
        <v>76</v>
      </c>
    </row>
    <row r="6" spans="2:13">
      <c r="B6" s="29">
        <v>2</v>
      </c>
      <c r="C6" s="131" t="s">
        <v>64</v>
      </c>
      <c r="D6" s="28">
        <v>1</v>
      </c>
      <c r="E6" s="32">
        <v>178000</v>
      </c>
      <c r="F6" s="118">
        <f t="shared" ref="F6:F29" si="0">E6*D6</f>
        <v>178000</v>
      </c>
      <c r="G6" s="28">
        <v>1</v>
      </c>
      <c r="H6" s="31">
        <v>129990</v>
      </c>
      <c r="I6" s="32">
        <f t="shared" ref="I6:I29" si="1">H6*G6</f>
        <v>129990</v>
      </c>
      <c r="J6" s="33">
        <v>0</v>
      </c>
      <c r="K6" s="45">
        <f t="shared" ref="K6:K29" si="2">ROUND(I6-(I6*J6),2)</f>
        <v>129990</v>
      </c>
      <c r="L6" s="38" t="s">
        <v>50</v>
      </c>
      <c r="M6" t="s">
        <v>77</v>
      </c>
    </row>
    <row r="7" spans="2:13">
      <c r="B7" s="29">
        <v>3</v>
      </c>
      <c r="C7" s="131" t="s">
        <v>65</v>
      </c>
      <c r="D7" s="28">
        <v>2</v>
      </c>
      <c r="E7" s="32">
        <v>279990</v>
      </c>
      <c r="F7" s="118">
        <f t="shared" si="0"/>
        <v>559980</v>
      </c>
      <c r="G7" s="28">
        <v>1</v>
      </c>
      <c r="H7" s="31">
        <v>239990</v>
      </c>
      <c r="I7" s="32">
        <f t="shared" si="1"/>
        <v>239990</v>
      </c>
      <c r="J7" s="33">
        <v>0</v>
      </c>
      <c r="K7" s="45">
        <f t="shared" si="2"/>
        <v>239990</v>
      </c>
      <c r="L7" s="38" t="s">
        <v>62</v>
      </c>
      <c r="M7" t="s">
        <v>78</v>
      </c>
    </row>
    <row r="8" spans="2:13">
      <c r="B8" s="29">
        <v>4</v>
      </c>
      <c r="C8" s="131" t="s">
        <v>66</v>
      </c>
      <c r="D8" s="28">
        <v>1</v>
      </c>
      <c r="E8" s="32">
        <v>269990</v>
      </c>
      <c r="F8" s="118">
        <f t="shared" si="0"/>
        <v>269990</v>
      </c>
      <c r="G8" s="30">
        <v>1</v>
      </c>
      <c r="H8" s="31">
        <v>219990</v>
      </c>
      <c r="I8" s="32">
        <f t="shared" si="1"/>
        <v>219990</v>
      </c>
      <c r="J8" s="33">
        <v>0</v>
      </c>
      <c r="K8" s="45">
        <f t="shared" si="2"/>
        <v>219990</v>
      </c>
      <c r="L8" s="38" t="s">
        <v>62</v>
      </c>
      <c r="M8" t="s">
        <v>79</v>
      </c>
    </row>
    <row r="9" spans="2:13">
      <c r="B9" s="29">
        <v>5</v>
      </c>
      <c r="C9" s="131" t="s">
        <v>67</v>
      </c>
      <c r="D9" s="28">
        <v>1</v>
      </c>
      <c r="E9" s="32">
        <v>200000</v>
      </c>
      <c r="F9" s="118">
        <f t="shared" si="0"/>
        <v>200000</v>
      </c>
      <c r="G9" s="30">
        <v>1</v>
      </c>
      <c r="H9" s="31">
        <v>65000</v>
      </c>
      <c r="I9" s="32">
        <f t="shared" si="1"/>
        <v>65000</v>
      </c>
      <c r="J9" s="33">
        <v>0</v>
      </c>
      <c r="K9" s="45">
        <f t="shared" si="2"/>
        <v>65000</v>
      </c>
      <c r="L9" s="38" t="s">
        <v>50</v>
      </c>
    </row>
    <row r="10" spans="2:13">
      <c r="B10" s="29">
        <v>6</v>
      </c>
      <c r="C10" s="131" t="s">
        <v>68</v>
      </c>
      <c r="D10" s="28">
        <v>2</v>
      </c>
      <c r="E10" s="32">
        <v>60000</v>
      </c>
      <c r="F10" s="118">
        <f t="shared" si="0"/>
        <v>120000</v>
      </c>
      <c r="G10" s="30">
        <v>1</v>
      </c>
      <c r="H10" s="31">
        <v>25000</v>
      </c>
      <c r="I10" s="32">
        <f t="shared" si="1"/>
        <v>25000</v>
      </c>
      <c r="J10" s="33">
        <v>0</v>
      </c>
      <c r="K10" s="45">
        <f t="shared" si="2"/>
        <v>25000</v>
      </c>
      <c r="L10" s="38" t="s">
        <v>50</v>
      </c>
    </row>
    <row r="11" spans="2:13">
      <c r="B11" s="29">
        <v>7</v>
      </c>
      <c r="C11" s="131" t="s">
        <v>71</v>
      </c>
      <c r="D11" s="28">
        <v>1</v>
      </c>
      <c r="E11" s="32">
        <v>79990</v>
      </c>
      <c r="F11" s="130">
        <f t="shared" si="0"/>
        <v>79990</v>
      </c>
      <c r="G11" s="30">
        <v>1</v>
      </c>
      <c r="H11" s="31">
        <v>69990</v>
      </c>
      <c r="I11" s="32">
        <f t="shared" si="1"/>
        <v>69990</v>
      </c>
      <c r="J11" s="33">
        <v>0</v>
      </c>
      <c r="K11" s="45">
        <f t="shared" si="2"/>
        <v>69990</v>
      </c>
      <c r="L11" s="38" t="s">
        <v>62</v>
      </c>
      <c r="M11" t="s">
        <v>80</v>
      </c>
    </row>
    <row r="12" spans="2:13">
      <c r="B12" s="29">
        <v>8</v>
      </c>
      <c r="C12" s="131" t="s">
        <v>69</v>
      </c>
      <c r="D12" s="28">
        <v>1</v>
      </c>
      <c r="E12" s="32">
        <v>53990</v>
      </c>
      <c r="F12" s="130">
        <f t="shared" si="0"/>
        <v>53990</v>
      </c>
      <c r="G12" s="30">
        <v>1</v>
      </c>
      <c r="H12" s="31">
        <v>72990</v>
      </c>
      <c r="I12" s="32">
        <f t="shared" si="1"/>
        <v>72990</v>
      </c>
      <c r="J12" s="33">
        <v>0</v>
      </c>
      <c r="K12" s="45">
        <f t="shared" si="2"/>
        <v>72990</v>
      </c>
      <c r="L12" s="38" t="s">
        <v>62</v>
      </c>
      <c r="M12" t="s">
        <v>80</v>
      </c>
    </row>
    <row r="13" spans="2:13">
      <c r="B13" s="29">
        <v>9</v>
      </c>
      <c r="C13" s="131" t="s">
        <v>70</v>
      </c>
      <c r="D13" s="28">
        <v>1</v>
      </c>
      <c r="E13" s="32">
        <v>175000</v>
      </c>
      <c r="F13" s="130">
        <f t="shared" si="0"/>
        <v>175000</v>
      </c>
      <c r="G13" s="30">
        <v>1</v>
      </c>
      <c r="H13" s="31">
        <v>79990</v>
      </c>
      <c r="I13" s="32">
        <f t="shared" si="1"/>
        <v>79990</v>
      </c>
      <c r="J13" s="33">
        <v>0</v>
      </c>
      <c r="K13" s="45">
        <f t="shared" si="2"/>
        <v>79990</v>
      </c>
      <c r="L13" s="38" t="s">
        <v>62</v>
      </c>
      <c r="M13" t="s">
        <v>81</v>
      </c>
    </row>
    <row r="14" spans="2:13">
      <c r="B14" s="29">
        <v>10</v>
      </c>
      <c r="C14" s="131" t="s">
        <v>72</v>
      </c>
      <c r="D14" s="28">
        <v>1</v>
      </c>
      <c r="E14" s="32">
        <v>166990</v>
      </c>
      <c r="F14" s="130">
        <f t="shared" si="0"/>
        <v>166990</v>
      </c>
      <c r="G14" s="30">
        <v>1</v>
      </c>
      <c r="H14" s="31">
        <v>100000</v>
      </c>
      <c r="I14" s="32">
        <f t="shared" si="1"/>
        <v>100000</v>
      </c>
      <c r="J14" s="33">
        <v>0</v>
      </c>
      <c r="K14" s="45">
        <f t="shared" si="2"/>
        <v>100000</v>
      </c>
      <c r="L14" s="38" t="s">
        <v>50</v>
      </c>
    </row>
    <row r="15" spans="2:13">
      <c r="B15" s="29">
        <v>11</v>
      </c>
      <c r="C15" s="131" t="s">
        <v>73</v>
      </c>
      <c r="D15" s="28">
        <v>1</v>
      </c>
      <c r="E15" s="32">
        <v>129990</v>
      </c>
      <c r="F15" s="130">
        <f t="shared" si="0"/>
        <v>129990</v>
      </c>
      <c r="G15" s="30">
        <v>1</v>
      </c>
      <c r="H15" s="31">
        <v>79990</v>
      </c>
      <c r="I15" s="32">
        <f t="shared" si="1"/>
        <v>79990</v>
      </c>
      <c r="J15" s="33">
        <v>0</v>
      </c>
      <c r="K15" s="45">
        <f t="shared" si="2"/>
        <v>79990</v>
      </c>
      <c r="L15" s="38" t="s">
        <v>62</v>
      </c>
      <c r="M15" t="s">
        <v>82</v>
      </c>
    </row>
    <row r="16" spans="2:13">
      <c r="B16" s="29">
        <v>12</v>
      </c>
      <c r="C16" s="131" t="s">
        <v>74</v>
      </c>
      <c r="D16" s="28">
        <v>1</v>
      </c>
      <c r="E16" s="32">
        <v>200000</v>
      </c>
      <c r="F16" s="130">
        <f t="shared" si="0"/>
        <v>200000</v>
      </c>
      <c r="G16" s="30">
        <v>1</v>
      </c>
      <c r="H16" s="31">
        <v>100000</v>
      </c>
      <c r="I16" s="32">
        <f t="shared" si="1"/>
        <v>100000</v>
      </c>
      <c r="J16" s="33">
        <v>0</v>
      </c>
      <c r="K16" s="45">
        <f t="shared" si="2"/>
        <v>100000</v>
      </c>
      <c r="L16" s="38" t="s">
        <v>50</v>
      </c>
    </row>
    <row r="17" spans="2:13">
      <c r="B17" s="29">
        <v>13</v>
      </c>
      <c r="C17" s="132" t="s">
        <v>75</v>
      </c>
      <c r="D17" s="28">
        <v>1</v>
      </c>
      <c r="E17" s="32">
        <v>69990</v>
      </c>
      <c r="F17" s="118">
        <f t="shared" si="0"/>
        <v>69990</v>
      </c>
      <c r="G17" s="30">
        <v>1</v>
      </c>
      <c r="H17" s="31">
        <v>59990</v>
      </c>
      <c r="I17" s="32">
        <f t="shared" si="1"/>
        <v>59990</v>
      </c>
      <c r="J17" s="33">
        <v>0</v>
      </c>
      <c r="K17" s="45">
        <f t="shared" si="2"/>
        <v>59990</v>
      </c>
      <c r="L17" s="38" t="s">
        <v>62</v>
      </c>
      <c r="M17" t="s">
        <v>83</v>
      </c>
    </row>
    <row r="18" spans="2:13">
      <c r="B18" s="166">
        <v>14</v>
      </c>
      <c r="C18" s="13" t="s">
        <v>120</v>
      </c>
      <c r="D18" s="28">
        <v>0</v>
      </c>
      <c r="E18" s="31">
        <v>0</v>
      </c>
      <c r="F18" s="118"/>
      <c r="G18" s="30">
        <v>1</v>
      </c>
      <c r="H18" s="31">
        <v>135990</v>
      </c>
      <c r="I18" s="32">
        <f t="shared" si="1"/>
        <v>135990</v>
      </c>
      <c r="J18" s="33">
        <v>0</v>
      </c>
      <c r="K18" s="45">
        <f t="shared" si="2"/>
        <v>135990</v>
      </c>
      <c r="L18" s="38" t="s">
        <v>130</v>
      </c>
    </row>
    <row r="19" spans="2:13">
      <c r="B19" s="166">
        <v>15</v>
      </c>
      <c r="C19" s="13" t="s">
        <v>121</v>
      </c>
      <c r="D19" s="28">
        <v>0</v>
      </c>
      <c r="E19" s="31">
        <v>0</v>
      </c>
      <c r="F19" s="118"/>
      <c r="G19" s="30">
        <v>1</v>
      </c>
      <c r="H19" s="31">
        <v>100000</v>
      </c>
      <c r="I19" s="32">
        <f t="shared" si="1"/>
        <v>100000</v>
      </c>
      <c r="J19" s="33">
        <v>0</v>
      </c>
      <c r="K19" s="45">
        <f t="shared" si="2"/>
        <v>100000</v>
      </c>
      <c r="L19" s="38" t="s">
        <v>130</v>
      </c>
    </row>
    <row r="20" spans="2:13">
      <c r="B20" s="166">
        <v>16</v>
      </c>
      <c r="C20" s="13" t="s">
        <v>122</v>
      </c>
      <c r="D20" s="28">
        <v>0</v>
      </c>
      <c r="E20" s="31">
        <v>0</v>
      </c>
      <c r="F20" s="118"/>
      <c r="G20" s="30">
        <v>1</v>
      </c>
      <c r="H20" s="31">
        <v>7390</v>
      </c>
      <c r="I20" s="32">
        <f t="shared" si="1"/>
        <v>7390</v>
      </c>
      <c r="J20" s="33">
        <v>0</v>
      </c>
      <c r="K20" s="45">
        <f t="shared" si="2"/>
        <v>7390</v>
      </c>
      <c r="L20" s="38" t="s">
        <v>130</v>
      </c>
    </row>
    <row r="21" spans="2:13">
      <c r="B21" s="166">
        <v>17</v>
      </c>
      <c r="C21" s="13" t="s">
        <v>123</v>
      </c>
      <c r="D21" s="28">
        <v>0</v>
      </c>
      <c r="E21" s="31">
        <v>0</v>
      </c>
      <c r="F21" s="118"/>
      <c r="G21" s="30">
        <v>1</v>
      </c>
      <c r="H21" s="31">
        <v>29990</v>
      </c>
      <c r="I21" s="32">
        <f t="shared" si="1"/>
        <v>29990</v>
      </c>
      <c r="J21" s="33">
        <v>0</v>
      </c>
      <c r="K21" s="45">
        <f t="shared" si="2"/>
        <v>29990</v>
      </c>
      <c r="L21" s="38" t="s">
        <v>130</v>
      </c>
    </row>
    <row r="22" spans="2:13">
      <c r="B22" s="166">
        <v>18</v>
      </c>
      <c r="C22" s="13" t="s">
        <v>124</v>
      </c>
      <c r="D22" s="28">
        <v>0</v>
      </c>
      <c r="E22" s="31">
        <v>0</v>
      </c>
      <c r="F22" s="118"/>
      <c r="G22" s="30">
        <v>1</v>
      </c>
      <c r="H22" s="31">
        <v>17990</v>
      </c>
      <c r="I22" s="32">
        <f t="shared" si="1"/>
        <v>17990</v>
      </c>
      <c r="J22" s="33">
        <v>0</v>
      </c>
      <c r="K22" s="45">
        <f t="shared" si="2"/>
        <v>17990</v>
      </c>
      <c r="L22" s="38" t="s">
        <v>130</v>
      </c>
    </row>
    <row r="23" spans="2:13">
      <c r="B23" s="166">
        <v>19</v>
      </c>
      <c r="C23" s="13" t="s">
        <v>125</v>
      </c>
      <c r="D23" s="28">
        <v>0</v>
      </c>
      <c r="E23" s="31">
        <v>0</v>
      </c>
      <c r="F23" s="118"/>
      <c r="G23" s="30">
        <v>1</v>
      </c>
      <c r="H23" s="31">
        <v>10191</v>
      </c>
      <c r="I23" s="32">
        <f t="shared" si="1"/>
        <v>10191</v>
      </c>
      <c r="J23" s="33">
        <v>0</v>
      </c>
      <c r="K23" s="45">
        <f t="shared" si="2"/>
        <v>10191</v>
      </c>
      <c r="L23" s="38" t="s">
        <v>130</v>
      </c>
    </row>
    <row r="24" spans="2:13">
      <c r="B24" s="166">
        <v>18</v>
      </c>
      <c r="C24" s="13" t="s">
        <v>128</v>
      </c>
      <c r="D24" s="28">
        <v>0</v>
      </c>
      <c r="E24" s="31">
        <v>0</v>
      </c>
      <c r="F24" s="118"/>
      <c r="G24" s="30">
        <v>1</v>
      </c>
      <c r="H24" s="31">
        <v>100000</v>
      </c>
      <c r="I24" s="32">
        <f t="shared" si="1"/>
        <v>100000</v>
      </c>
      <c r="J24" s="33">
        <v>0</v>
      </c>
      <c r="K24" s="45">
        <f t="shared" si="2"/>
        <v>100000</v>
      </c>
      <c r="L24" s="38" t="s">
        <v>130</v>
      </c>
    </row>
    <row r="25" spans="2:13">
      <c r="B25" s="166">
        <v>19</v>
      </c>
      <c r="C25" s="13" t="s">
        <v>126</v>
      </c>
      <c r="D25" s="28">
        <v>0</v>
      </c>
      <c r="E25" s="31">
        <v>0</v>
      </c>
      <c r="F25" s="118"/>
      <c r="G25" s="30">
        <v>1</v>
      </c>
      <c r="H25" s="31">
        <v>19990</v>
      </c>
      <c r="I25" s="32">
        <f t="shared" si="1"/>
        <v>19990</v>
      </c>
      <c r="J25" s="33">
        <v>0</v>
      </c>
      <c r="K25" s="45">
        <f t="shared" si="2"/>
        <v>19990</v>
      </c>
      <c r="L25" s="38" t="s">
        <v>130</v>
      </c>
    </row>
    <row r="26" spans="2:13">
      <c r="B26" s="166">
        <v>20</v>
      </c>
      <c r="C26" s="13" t="s">
        <v>127</v>
      </c>
      <c r="D26" s="28">
        <v>0</v>
      </c>
      <c r="E26" s="31">
        <v>0</v>
      </c>
      <c r="F26" s="118"/>
      <c r="G26" s="30">
        <v>1</v>
      </c>
      <c r="H26" s="31">
        <v>49990</v>
      </c>
      <c r="I26" s="32">
        <f t="shared" si="1"/>
        <v>49990</v>
      </c>
      <c r="J26" s="33">
        <v>0</v>
      </c>
      <c r="K26" s="45">
        <f t="shared" si="2"/>
        <v>49990</v>
      </c>
      <c r="L26" s="38" t="s">
        <v>130</v>
      </c>
    </row>
    <row r="27" spans="2:13" hidden="1">
      <c r="B27" s="29">
        <v>21</v>
      </c>
      <c r="C27" s="13"/>
      <c r="D27" s="28"/>
      <c r="E27" s="32"/>
      <c r="F27" s="118"/>
      <c r="G27" s="30"/>
      <c r="H27" s="31">
        <v>0</v>
      </c>
      <c r="I27" s="32">
        <f t="shared" si="1"/>
        <v>0</v>
      </c>
      <c r="J27" s="33">
        <v>0</v>
      </c>
      <c r="K27" s="45">
        <f t="shared" si="2"/>
        <v>0</v>
      </c>
      <c r="L27" s="38"/>
    </row>
    <row r="28" spans="2:13" hidden="1">
      <c r="B28" s="29">
        <v>22</v>
      </c>
      <c r="C28" s="13"/>
      <c r="D28" s="28"/>
      <c r="E28" s="32">
        <v>0</v>
      </c>
      <c r="F28" s="118">
        <f t="shared" si="0"/>
        <v>0</v>
      </c>
      <c r="G28" s="30"/>
      <c r="H28" s="31">
        <v>0</v>
      </c>
      <c r="I28" s="32">
        <f t="shared" si="1"/>
        <v>0</v>
      </c>
      <c r="J28" s="33">
        <v>0</v>
      </c>
      <c r="K28" s="45">
        <f t="shared" si="2"/>
        <v>0</v>
      </c>
      <c r="L28" s="38"/>
    </row>
    <row r="29" spans="2:13" hidden="1">
      <c r="B29" s="29">
        <v>23</v>
      </c>
      <c r="C29" s="13"/>
      <c r="D29" s="28"/>
      <c r="E29" s="32">
        <v>0</v>
      </c>
      <c r="F29" s="118">
        <f t="shared" si="0"/>
        <v>0</v>
      </c>
      <c r="G29" s="30"/>
      <c r="H29" s="31">
        <v>0</v>
      </c>
      <c r="I29" s="32">
        <f t="shared" si="1"/>
        <v>0</v>
      </c>
      <c r="J29" s="33">
        <v>0</v>
      </c>
      <c r="K29" s="45">
        <f t="shared" si="2"/>
        <v>0</v>
      </c>
      <c r="L29" s="38"/>
    </row>
    <row r="30" spans="2:13">
      <c r="B30" s="14"/>
      <c r="C30" s="17"/>
      <c r="D30" s="18"/>
      <c r="E30" s="121"/>
      <c r="F30" s="19"/>
      <c r="G30" s="20"/>
      <c r="H30" s="17"/>
      <c r="I30" s="17"/>
      <c r="J30" s="17"/>
      <c r="K30" s="18"/>
      <c r="L30" s="39"/>
    </row>
    <row r="31" spans="2:13">
      <c r="B31" s="15"/>
      <c r="C31" s="21"/>
      <c r="D31" s="159" t="s">
        <v>37</v>
      </c>
      <c r="E31" s="159"/>
      <c r="F31" s="112">
        <f>SUM(F5:F29)</f>
        <v>2293910</v>
      </c>
      <c r="G31" s="34" t="s">
        <v>24</v>
      </c>
      <c r="H31" s="35"/>
      <c r="I31" s="35"/>
      <c r="J31" s="36"/>
      <c r="K31" s="37">
        <f>SUM(K5:K30)</f>
        <v>1789441</v>
      </c>
      <c r="L31" s="40"/>
    </row>
    <row r="32" spans="2:13">
      <c r="B32" s="16"/>
      <c r="C32" s="22"/>
      <c r="D32" s="23"/>
      <c r="E32" s="122"/>
      <c r="F32" s="24"/>
      <c r="G32" s="3"/>
      <c r="H32" s="22"/>
      <c r="I32" s="25"/>
      <c r="J32" s="26"/>
      <c r="K32" s="27"/>
      <c r="L32" s="41"/>
    </row>
    <row r="33" spans="3:12">
      <c r="H33" s="133"/>
      <c r="I33" s="133"/>
      <c r="J33" s="127"/>
    </row>
    <row r="34" spans="3:12" ht="15.6">
      <c r="C34" s="134"/>
      <c r="D34" s="160" t="s">
        <v>30</v>
      </c>
      <c r="E34" s="161"/>
      <c r="F34" s="42">
        <f>'Daños Edificio'!I37</f>
        <v>2708826.9999964703</v>
      </c>
      <c r="H34" s="127"/>
      <c r="I34" s="127"/>
      <c r="J34" s="160" t="s">
        <v>30</v>
      </c>
      <c r="K34" s="161"/>
      <c r="L34" s="42">
        <f>'Daños Edificio'!P37</f>
        <v>2509023.37</v>
      </c>
    </row>
    <row r="35" spans="3:12" ht="15.6">
      <c r="C35" s="134"/>
      <c r="D35" s="162" t="s">
        <v>31</v>
      </c>
      <c r="E35" s="163"/>
      <c r="F35" s="43">
        <f>F31</f>
        <v>2293910</v>
      </c>
      <c r="H35" s="127"/>
      <c r="I35" s="127"/>
      <c r="J35" s="162" t="s">
        <v>31</v>
      </c>
      <c r="K35" s="163"/>
      <c r="L35" s="43">
        <f>K31</f>
        <v>1789441</v>
      </c>
    </row>
    <row r="36" spans="3:12" ht="27.6" customHeight="1">
      <c r="C36" s="135"/>
      <c r="D36" s="164" t="s">
        <v>32</v>
      </c>
      <c r="E36" s="165"/>
      <c r="F36" s="128">
        <f>SUM(F34:F35)</f>
        <v>5002736.9999964703</v>
      </c>
      <c r="H36" s="127"/>
      <c r="I36" s="127"/>
      <c r="J36" s="164" t="s">
        <v>32</v>
      </c>
      <c r="K36" s="165"/>
      <c r="L36" s="129">
        <f>SUM(L34:L35)</f>
        <v>4298464.37</v>
      </c>
    </row>
  </sheetData>
  <mergeCells count="9">
    <mergeCell ref="J36:K36"/>
    <mergeCell ref="D34:E34"/>
    <mergeCell ref="D35:E35"/>
    <mergeCell ref="D36:E36"/>
    <mergeCell ref="D2:F2"/>
    <mergeCell ref="G2:L2"/>
    <mergeCell ref="D31:E31"/>
    <mergeCell ref="J34:K34"/>
    <mergeCell ref="J35:K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2023-10-24T12:46:13Z</dcterms:modified>
</cp:coreProperties>
</file>