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9/"/>
    </mc:Choice>
  </mc:AlternateContent>
  <xr:revisionPtr revIDLastSave="1" documentId="8_{C0DFE9DC-2CC6-43F9-8760-7A618F9E0904}" xr6:coauthVersionLast="47" xr6:coauthVersionMax="47" xr10:uidLastSave="{40BC5C1E-0E7D-400E-93BE-7FD26728CE2A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1" i="1"/>
  <c r="N12" i="1"/>
  <c r="N13" i="1"/>
  <c r="N14" i="1"/>
  <c r="N15" i="1"/>
  <c r="N17" i="1"/>
  <c r="N18" i="1"/>
  <c r="N19" i="1"/>
  <c r="N20" i="1"/>
  <c r="N21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P8" i="1" l="1"/>
  <c r="P9" i="1"/>
  <c r="P7" i="1"/>
  <c r="P11" i="1"/>
  <c r="P12" i="1"/>
  <c r="P13" i="1"/>
  <c r="P14" i="1"/>
  <c r="P15" i="1"/>
  <c r="I12" i="1"/>
  <c r="I13" i="1"/>
  <c r="I14" i="1"/>
  <c r="I15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<sst xmlns="http://schemas.openxmlformats.org/spreadsheetml/2006/main" count="187" uniqueCount="73">
  <si>
    <t>Reclamo de Pérdidas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</si>
  <si>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</si>
  <si>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</si>
  <si>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</si>
  <si>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</si>
  <si>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</si>
  <si>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</si>
  <si>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</si>
  <si>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</si>
  <si>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</si>
  <si>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</si>
  <si>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</si>
  <si>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</si>
  <si>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</si>
  <si>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</si>
  <si>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</si>
  <si>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</si>
  <si>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</si>
  <si>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</si>
  <si>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</si>
  <si>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</si>
  <si>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</si>
  <si>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</si>
  <si>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</si>
  <si>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</si>
  <si>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</si>
  <si>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</si>
  <si>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</si>
  <si>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</si>
  <si>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</si>
  <si>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</si>
  <si>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</si>
  <si>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</si>
  <si>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</si>
  <si>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</si>
  <si>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</si>
  <si>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</si>
  <si>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</si>
  <si>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</si>
  <si>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</si>
  <si>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Repración de Muro Frontal</t>
  </si>
  <si>
    <t>Preparación de base</t>
  </si>
  <si>
    <t xml:space="preserve">Repración de Muros en Comedor </t>
  </si>
  <si>
    <t>1.1</t>
  </si>
  <si>
    <t>1.2</t>
  </si>
  <si>
    <t>1.3</t>
  </si>
  <si>
    <t>2.1</t>
  </si>
  <si>
    <t>Lijado</t>
  </si>
  <si>
    <t>2.2</t>
  </si>
  <si>
    <t>2.3</t>
  </si>
  <si>
    <t>2.4</t>
  </si>
  <si>
    <t>2.5</t>
  </si>
  <si>
    <t>Prov y aplicación de protector de humedad</t>
  </si>
  <si>
    <r>
      <t xml:space="preserve">Prov y aplicaciónd de pintura </t>
    </r>
    <r>
      <rPr>
        <i/>
        <sz val="11"/>
        <rFont val="Neuzeit Grotesk"/>
      </rPr>
      <t>(Se considera 2 manos)</t>
    </r>
  </si>
  <si>
    <t>Prov y aplicación pasta muro</t>
  </si>
  <si>
    <r>
      <t xml:space="preserve">Prov y aplicación de pintura </t>
    </r>
    <r>
      <rPr>
        <i/>
        <sz val="11"/>
        <rFont val="Neuzeit Grotesk"/>
      </rPr>
      <t>(Se considera 2 manos)</t>
    </r>
  </si>
  <si>
    <t>Repración de Muros en Dormitorio</t>
  </si>
  <si>
    <t>Repración de Muros en Baño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</si>
  <si>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</si>
  <si>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</si>
  <si>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</si>
  <si>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</si>
  <si>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</si>
  <si>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</si>
  <si>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</si>
  <si>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</si>
  <si>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</si>
  <si>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</si>
  <si>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m2</t>
  </si>
  <si>
    <t>Ajuste Directo</t>
  </si>
  <si>
    <t>Ajuste Acorde a los Daños</t>
  </si>
  <si>
    <t>Sra. Pamela Solange Álvarez Rojas</t>
  </si>
  <si>
    <t>Barnechea N°311, Independencia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</si>
</sst>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3" fillId="0" borderId="0"/>
  </cellStyleXfs>
  <cellXfs count="21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3" fontId="22" fillId="0" borderId="0" xfId="0" applyNumberFormat="1" applyFont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4" fillId="2" borderId="0" xfId="0" applyFont="1" applyFill="1" applyAlignment="1">
      <alignment horizontal="center"/>
    </xf>
    <xf numFmtId="0" fontId="13" fillId="2" borderId="0" xfId="0" applyFont="1" applyFill="1"/>
    <xf numFmtId="0" fontId="14" fillId="2" borderId="0" xfId="0" applyFont="1" applyFill="1" applyAlignment="1">
      <alignment wrapText="1"/>
    </xf>
    <xf numFmtId="2" fontId="14" fillId="2" borderId="0" xfId="0" applyNumberFormat="1" applyFont="1" applyFill="1" applyAlignment="1">
      <alignment horizontal="center"/>
    </xf>
    <xf numFmtId="164" fontId="14" fillId="2" borderId="0" xfId="0" applyNumberFormat="1" applyFont="1" applyFill="1" applyAlignment="1">
      <alignment horizontal="center"/>
    </xf>
    <xf numFmtId="3" fontId="14" fillId="2" borderId="0" xfId="0" applyNumberFormat="1" applyFont="1" applyFill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13" fillId="0" borderId="0" xfId="0" applyFont="1"/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zoomScale="85" zoomScaleNormal="85" workbookViewId="0">
      <selection activeCell="T63" sqref="T6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71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9</v>
      </c>
      <c r="C3" s="35"/>
      <c r="D3" s="64" t="s">
        <v>1</v>
      </c>
      <c r="E3" s="37"/>
      <c r="F3" s="176" t="s">
        <v>0</v>
      </c>
      <c r="G3" s="177"/>
      <c r="H3" s="177"/>
      <c r="I3" s="178"/>
      <c r="J3" s="38"/>
      <c r="K3" s="179" t="s">
        <v>69</v>
      </c>
      <c r="L3" s="179"/>
      <c r="M3" s="180"/>
      <c r="N3" s="180"/>
      <c r="O3" s="180"/>
      <c r="P3" s="180"/>
      <c r="Q3" s="39"/>
      <c r="R3" s="36"/>
      <c r="S3" s="35"/>
      <c r="T3" s="35"/>
    </row>
    <row r="4" spans="2:20" ht="13.8">
      <c r="B4" s="72"/>
      <c r="C4" s="73"/>
      <c r="D4" s="74" t="s">
        <v>72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39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40</v>
      </c>
      <c r="E6" s="43"/>
      <c r="F6" s="44" t="s">
        <v>2</v>
      </c>
      <c r="G6" s="41" t="s">
        <v>3</v>
      </c>
      <c r="H6" s="45" t="s">
        <v>4</v>
      </c>
      <c r="I6" s="46" t="s">
        <v>5</v>
      </c>
      <c r="J6" s="40"/>
      <c r="K6" s="44" t="s">
        <v>2</v>
      </c>
      <c r="L6" s="41" t="s">
        <v>3</v>
      </c>
      <c r="M6" s="45" t="s">
        <v>4</v>
      </c>
      <c r="N6" s="46" t="s">
        <v>5</v>
      </c>
      <c r="O6" s="44" t="s">
        <v>6</v>
      </c>
      <c r="P6" s="48" t="s">
        <v>7</v>
      </c>
      <c r="Q6" s="47"/>
      <c r="R6" s="158" t="s">
        <v>8</v>
      </c>
      <c r="S6" s="35"/>
      <c r="T6" s="158" t="s">
        <v>38</v>
      </c>
    </row>
    <row r="7" spans="2:20" s="126" customFormat="1" ht="13.8">
      <c r="B7" s="127" t="s">
        <v>43</v>
      </c>
      <c r="C7" s="128"/>
      <c r="D7" s="105" t="s">
        <v>41</v>
      </c>
      <c r="E7" s="125"/>
      <c r="F7" s="51">
        <v>27</v>
      </c>
      <c r="G7" s="123" t="s">
        <v>68</v>
      </c>
      <c r="H7" s="53">
        <v>1500</v>
      </c>
      <c r="I7" s="53">
        <f t="shared" ref="I7:I11" si="0">+F7*H7</f>
        <v>40500</v>
      </c>
      <c r="J7" s="50"/>
      <c r="K7" s="51">
        <v>27</v>
      </c>
      <c r="L7" s="123" t="s">
        <v>68</v>
      </c>
      <c r="M7" s="53">
        <v>1500</v>
      </c>
      <c r="N7" s="112">
        <f t="shared" ref="N7:N23" si="1">+K7*M7</f>
        <v>40500</v>
      </c>
      <c r="O7" s="55">
        <v>0</v>
      </c>
      <c r="P7" s="53">
        <f t="shared" ref="P7:P54" si="2">+(-N7*O7)+N7</f>
        <v>40500</v>
      </c>
      <c r="Q7" s="54"/>
      <c r="R7" s="173" t="s">
        <v>70</v>
      </c>
      <c r="S7" s="128"/>
      <c r="T7" s="117"/>
    </row>
    <row r="8" spans="2:20" s="126" customFormat="1" ht="13.8">
      <c r="B8" s="127" t="s">
        <v>44</v>
      </c>
      <c r="C8" s="128"/>
      <c r="D8" s="105" t="s">
        <v>52</v>
      </c>
      <c r="E8" s="125"/>
      <c r="F8" s="51">
        <v>27</v>
      </c>
      <c r="G8" s="123" t="s">
        <v>68</v>
      </c>
      <c r="H8" s="53">
        <v>3600</v>
      </c>
      <c r="I8" s="53">
        <f t="shared" si="0"/>
        <v>97200</v>
      </c>
      <c r="J8" s="50"/>
      <c r="K8" s="51">
        <v>27</v>
      </c>
      <c r="L8" s="123" t="s">
        <v>68</v>
      </c>
      <c r="M8" s="53">
        <v>3600</v>
      </c>
      <c r="N8" s="112">
        <f t="shared" si="1"/>
        <v>97200</v>
      </c>
      <c r="O8" s="55">
        <v>0</v>
      </c>
      <c r="P8" s="53">
        <f t="shared" ref="P8:P9" si="3">+(-N8*O8)+N8</f>
        <v>97200</v>
      </c>
      <c r="Q8" s="159"/>
      <c r="R8" s="173" t="s">
        <v>70</v>
      </c>
      <c r="S8" s="128"/>
      <c r="T8" s="117"/>
    </row>
    <row r="9" spans="2:20" s="126" customFormat="1" ht="14.4">
      <c r="B9" s="127" t="s">
        <v>45</v>
      </c>
      <c r="C9" s="128"/>
      <c r="D9" s="105" t="s">
        <v>53</v>
      </c>
      <c r="E9" s="125"/>
      <c r="F9" s="51">
        <v>54</v>
      </c>
      <c r="G9" s="123" t="s">
        <v>68</v>
      </c>
      <c r="H9" s="53">
        <v>5500</v>
      </c>
      <c r="I9" s="53">
        <f t="shared" si="0"/>
        <v>297000</v>
      </c>
      <c r="J9" s="50"/>
      <c r="K9" s="51">
        <v>54</v>
      </c>
      <c r="L9" s="123" t="s">
        <v>68</v>
      </c>
      <c r="M9" s="53">
        <v>6500</v>
      </c>
      <c r="N9" s="112">
        <f t="shared" si="1"/>
        <v>351000</v>
      </c>
      <c r="O9" s="55">
        <v>0</v>
      </c>
      <c r="P9" s="53">
        <f t="shared" si="3"/>
        <v>351000</v>
      </c>
      <c r="Q9" s="159"/>
      <c r="R9" s="173" t="s">
        <v>70</v>
      </c>
      <c r="S9" s="128"/>
      <c r="T9" s="117"/>
    </row>
    <row r="10" spans="2:20" ht="13.8">
      <c r="B10" s="41">
        <v>2</v>
      </c>
      <c r="C10" s="42"/>
      <c r="D10" s="76" t="s">
        <v>42</v>
      </c>
      <c r="E10" s="43"/>
      <c r="F10" s="44" t="s">
        <v>2</v>
      </c>
      <c r="G10" s="41" t="s">
        <v>3</v>
      </c>
      <c r="H10" s="45" t="s">
        <v>4</v>
      </c>
      <c r="I10" s="46" t="s">
        <v>5</v>
      </c>
      <c r="J10" s="40"/>
      <c r="K10" s="44" t="s">
        <v>2</v>
      </c>
      <c r="L10" s="41" t="s">
        <v>3</v>
      </c>
      <c r="M10" s="45" t="s">
        <v>4</v>
      </c>
      <c r="N10" s="46" t="s">
        <v>5</v>
      </c>
      <c r="O10" s="44" t="s">
        <v>6</v>
      </c>
      <c r="P10" s="48" t="s">
        <v>7</v>
      </c>
      <c r="Q10" s="47"/>
      <c r="R10" s="158" t="s">
        <v>8</v>
      </c>
      <c r="S10" s="35"/>
      <c r="T10" s="158" t="s">
        <v>38</v>
      </c>
    </row>
    <row r="11" spans="2:20" s="126" customFormat="1" ht="13.8">
      <c r="B11" s="127" t="s">
        <v>46</v>
      </c>
      <c r="C11" s="128"/>
      <c r="D11" s="105" t="s">
        <v>41</v>
      </c>
      <c r="E11" s="125"/>
      <c r="F11" s="51">
        <v>18</v>
      </c>
      <c r="G11" s="123" t="s">
        <v>68</v>
      </c>
      <c r="H11" s="53">
        <v>1500</v>
      </c>
      <c r="I11" s="53">
        <f t="shared" si="0"/>
        <v>27000</v>
      </c>
      <c r="J11" s="50"/>
      <c r="K11" s="51">
        <v>18</v>
      </c>
      <c r="L11" s="123" t="s">
        <v>68</v>
      </c>
      <c r="M11" s="53">
        <v>1500</v>
      </c>
      <c r="N11" s="112">
        <f t="shared" si="1"/>
        <v>27000</v>
      </c>
      <c r="O11" s="55">
        <v>0</v>
      </c>
      <c r="P11" s="53">
        <f t="shared" si="2"/>
        <v>27000</v>
      </c>
      <c r="Q11" s="54"/>
      <c r="R11" s="173" t="s">
        <v>70</v>
      </c>
      <c r="S11" s="128"/>
      <c r="T11" s="118"/>
    </row>
    <row r="12" spans="2:20" ht="13.8">
      <c r="B12" s="127" t="s">
        <v>48</v>
      </c>
      <c r="C12" s="35"/>
      <c r="D12" s="99" t="s">
        <v>52</v>
      </c>
      <c r="E12" s="49"/>
      <c r="F12" s="51">
        <v>18</v>
      </c>
      <c r="G12" s="123" t="s">
        <v>68</v>
      </c>
      <c r="H12" s="53">
        <v>3600</v>
      </c>
      <c r="I12" s="53">
        <f t="shared" ref="I12:I54" si="4">+F12*H12</f>
        <v>64800</v>
      </c>
      <c r="J12" s="50"/>
      <c r="K12" s="51">
        <v>18</v>
      </c>
      <c r="L12" s="123" t="s">
        <v>68</v>
      </c>
      <c r="M12" s="53">
        <v>3600</v>
      </c>
      <c r="N12" s="112">
        <f t="shared" si="1"/>
        <v>64800</v>
      </c>
      <c r="O12" s="55">
        <v>0</v>
      </c>
      <c r="P12" s="53">
        <f t="shared" si="2"/>
        <v>64800</v>
      </c>
      <c r="Q12" s="159"/>
      <c r="R12" s="173" t="s">
        <v>70</v>
      </c>
      <c r="S12" s="35"/>
      <c r="T12" s="118"/>
    </row>
    <row r="13" spans="2:20" ht="13.8">
      <c r="B13" s="127" t="s">
        <v>49</v>
      </c>
      <c r="C13" s="35"/>
      <c r="D13" s="105" t="s">
        <v>54</v>
      </c>
      <c r="E13" s="49"/>
      <c r="F13" s="51">
        <v>18</v>
      </c>
      <c r="G13" s="123" t="s">
        <v>68</v>
      </c>
      <c r="H13" s="53">
        <v>2500</v>
      </c>
      <c r="I13" s="53">
        <f t="shared" si="4"/>
        <v>45000</v>
      </c>
      <c r="J13" s="50"/>
      <c r="K13" s="51">
        <v>18</v>
      </c>
      <c r="L13" s="123" t="s">
        <v>68</v>
      </c>
      <c r="M13" s="53">
        <v>2500</v>
      </c>
      <c r="N13" s="112">
        <f t="shared" si="1"/>
        <v>45000</v>
      </c>
      <c r="O13" s="55">
        <v>0</v>
      </c>
      <c r="P13" s="53">
        <f t="shared" si="2"/>
        <v>45000</v>
      </c>
      <c r="Q13" s="159"/>
      <c r="R13" s="173" t="s">
        <v>70</v>
      </c>
      <c r="S13" s="35"/>
      <c r="T13" s="118"/>
    </row>
    <row r="14" spans="2:20" ht="13.8">
      <c r="B14" s="127" t="s">
        <v>50</v>
      </c>
      <c r="C14" s="35"/>
      <c r="D14" s="99" t="s">
        <v>47</v>
      </c>
      <c r="E14" s="49"/>
      <c r="F14" s="51">
        <v>18</v>
      </c>
      <c r="G14" s="123" t="s">
        <v>68</v>
      </c>
      <c r="H14" s="53">
        <v>1200</v>
      </c>
      <c r="I14" s="53">
        <f t="shared" si="4"/>
        <v>21600</v>
      </c>
      <c r="J14" s="50"/>
      <c r="K14" s="51">
        <v>18</v>
      </c>
      <c r="L14" s="123" t="s">
        <v>68</v>
      </c>
      <c r="M14" s="53">
        <v>1200</v>
      </c>
      <c r="N14" s="112">
        <f t="shared" si="1"/>
        <v>21600</v>
      </c>
      <c r="O14" s="55">
        <v>0</v>
      </c>
      <c r="P14" s="53">
        <f t="shared" si="2"/>
        <v>21600</v>
      </c>
      <c r="Q14" s="159"/>
      <c r="R14" s="173" t="s">
        <v>70</v>
      </c>
      <c r="S14" s="35"/>
      <c r="T14" s="118"/>
    </row>
    <row r="15" spans="2:20" ht="14.4">
      <c r="B15" s="127" t="s">
        <v>51</v>
      </c>
      <c r="C15" s="35"/>
      <c r="D15" s="99" t="s">
        <v>55</v>
      </c>
      <c r="E15" s="49"/>
      <c r="F15" s="51">
        <v>36</v>
      </c>
      <c r="G15" s="123" t="s">
        <v>68</v>
      </c>
      <c r="H15" s="53">
        <v>5500</v>
      </c>
      <c r="I15" s="53">
        <f t="shared" si="4"/>
        <v>198000</v>
      </c>
      <c r="J15" s="50"/>
      <c r="K15" s="51">
        <v>36</v>
      </c>
      <c r="L15" s="123" t="s">
        <v>68</v>
      </c>
      <c r="M15" s="53">
        <v>6500</v>
      </c>
      <c r="N15" s="112">
        <f t="shared" si="1"/>
        <v>234000</v>
      </c>
      <c r="O15" s="55">
        <v>0</v>
      </c>
      <c r="P15" s="53">
        <f t="shared" si="2"/>
        <v>234000</v>
      </c>
      <c r="Q15" s="159"/>
      <c r="R15" s="173" t="s">
        <v>70</v>
      </c>
      <c r="S15" s="35"/>
      <c r="T15" s="117"/>
    </row>
    <row r="16" spans="2:20" ht="13.8">
      <c r="B16" s="41">
        <v>3</v>
      </c>
      <c r="C16" s="42"/>
      <c r="D16" s="76" t="s">
        <v>56</v>
      </c>
      <c r="E16" s="43"/>
      <c r="F16" s="44" t="s">
        <v>2</v>
      </c>
      <c r="G16" s="41" t="s">
        <v>3</v>
      </c>
      <c r="H16" s="45" t="s">
        <v>4</v>
      </c>
      <c r="I16" s="46" t="s">
        <v>5</v>
      </c>
      <c r="J16" s="40"/>
      <c r="K16" s="44" t="s">
        <v>2</v>
      </c>
      <c r="L16" s="41" t="s">
        <v>3</v>
      </c>
      <c r="M16" s="45" t="s">
        <v>4</v>
      </c>
      <c r="N16" s="46" t="s">
        <v>5</v>
      </c>
      <c r="O16" s="44" t="s">
        <v>6</v>
      </c>
      <c r="P16" s="48" t="s">
        <v>7</v>
      </c>
      <c r="Q16" s="47"/>
      <c r="R16" s="158" t="s">
        <v>8</v>
      </c>
      <c r="S16" s="35"/>
      <c r="T16" s="158" t="s">
        <v>38</v>
      </c>
    </row>
    <row r="17" spans="2:20" ht="13.8">
      <c r="B17" s="127" t="s">
        <v>58</v>
      </c>
      <c r="C17" s="73"/>
      <c r="D17" s="105" t="s">
        <v>41</v>
      </c>
      <c r="E17" s="109"/>
      <c r="F17" s="110">
        <v>21</v>
      </c>
      <c r="G17" s="123" t="s">
        <v>68</v>
      </c>
      <c r="H17" s="53">
        <v>1500</v>
      </c>
      <c r="I17" s="112">
        <f t="shared" si="4"/>
        <v>31500</v>
      </c>
      <c r="J17" s="113"/>
      <c r="K17" s="110">
        <v>21</v>
      </c>
      <c r="L17" s="123" t="s">
        <v>68</v>
      </c>
      <c r="M17" s="53">
        <v>1500</v>
      </c>
      <c r="N17" s="112">
        <f t="shared" si="1"/>
        <v>31500</v>
      </c>
      <c r="O17" s="114">
        <v>0</v>
      </c>
      <c r="P17" s="112">
        <f t="shared" si="2"/>
        <v>31500</v>
      </c>
      <c r="Q17" s="174"/>
      <c r="R17" s="173" t="s">
        <v>70</v>
      </c>
      <c r="S17" s="73"/>
      <c r="T17" s="119"/>
    </row>
    <row r="18" spans="2:20" ht="13.8">
      <c r="B18" s="127" t="s">
        <v>59</v>
      </c>
      <c r="C18" s="73"/>
      <c r="D18" s="99" t="s">
        <v>52</v>
      </c>
      <c r="E18" s="109"/>
      <c r="F18" s="51">
        <v>21</v>
      </c>
      <c r="G18" s="123" t="s">
        <v>68</v>
      </c>
      <c r="H18" s="53">
        <v>3600</v>
      </c>
      <c r="I18" s="112">
        <f t="shared" si="4"/>
        <v>75600</v>
      </c>
      <c r="J18" s="113"/>
      <c r="K18" s="51">
        <v>21</v>
      </c>
      <c r="L18" s="123" t="s">
        <v>68</v>
      </c>
      <c r="M18" s="53">
        <v>3600</v>
      </c>
      <c r="N18" s="112">
        <f t="shared" si="1"/>
        <v>75600</v>
      </c>
      <c r="O18" s="114">
        <v>0</v>
      </c>
      <c r="P18" s="112">
        <f t="shared" si="2"/>
        <v>75600</v>
      </c>
      <c r="Q18" s="174"/>
      <c r="R18" s="173" t="s">
        <v>70</v>
      </c>
      <c r="S18" s="73"/>
      <c r="T18" s="120"/>
    </row>
    <row r="19" spans="2:20" ht="13.8" customHeight="1">
      <c r="B19" s="127" t="s">
        <v>60</v>
      </c>
      <c r="C19" s="73"/>
      <c r="D19" s="105" t="s">
        <v>54</v>
      </c>
      <c r="E19" s="109"/>
      <c r="F19" s="110">
        <v>21</v>
      </c>
      <c r="G19" s="123" t="s">
        <v>68</v>
      </c>
      <c r="H19" s="53">
        <v>2500</v>
      </c>
      <c r="I19" s="112">
        <f t="shared" si="4"/>
        <v>52500</v>
      </c>
      <c r="J19" s="113"/>
      <c r="K19" s="110">
        <v>21</v>
      </c>
      <c r="L19" s="123" t="s">
        <v>68</v>
      </c>
      <c r="M19" s="53">
        <v>2500</v>
      </c>
      <c r="N19" s="112">
        <f t="shared" si="1"/>
        <v>52500</v>
      </c>
      <c r="O19" s="114">
        <v>0</v>
      </c>
      <c r="P19" s="112">
        <f t="shared" si="2"/>
        <v>52500</v>
      </c>
      <c r="Q19" s="115"/>
      <c r="R19" s="173" t="s">
        <v>70</v>
      </c>
      <c r="S19" s="73"/>
      <c r="T19" s="120"/>
    </row>
    <row r="20" spans="2:20" ht="13.8" customHeight="1">
      <c r="B20" s="127" t="s">
        <v>61</v>
      </c>
      <c r="C20" s="73"/>
      <c r="D20" s="99" t="s">
        <v>47</v>
      </c>
      <c r="E20" s="109"/>
      <c r="F20" s="110">
        <v>21</v>
      </c>
      <c r="G20" s="123" t="s">
        <v>68</v>
      </c>
      <c r="H20" s="53">
        <v>1200</v>
      </c>
      <c r="I20" s="112">
        <f t="shared" si="4"/>
        <v>25200</v>
      </c>
      <c r="J20" s="113"/>
      <c r="K20" s="110">
        <v>21</v>
      </c>
      <c r="L20" s="123" t="s">
        <v>68</v>
      </c>
      <c r="M20" s="53">
        <v>1200</v>
      </c>
      <c r="N20" s="112">
        <f t="shared" si="1"/>
        <v>25200</v>
      </c>
      <c r="O20" s="114">
        <v>0</v>
      </c>
      <c r="P20" s="112">
        <f t="shared" si="2"/>
        <v>25200</v>
      </c>
      <c r="Q20" s="115"/>
      <c r="R20" s="173" t="s">
        <v>70</v>
      </c>
      <c r="S20" s="73"/>
      <c r="T20" s="119"/>
    </row>
    <row r="21" spans="2:20" ht="13.8" customHeight="1">
      <c r="B21" s="127" t="s">
        <v>62</v>
      </c>
      <c r="C21" s="73"/>
      <c r="D21" s="99" t="s">
        <v>55</v>
      </c>
      <c r="E21" s="109"/>
      <c r="F21" s="110">
        <v>42</v>
      </c>
      <c r="G21" s="123" t="s">
        <v>68</v>
      </c>
      <c r="H21" s="53">
        <v>5500</v>
      </c>
      <c r="I21" s="112">
        <f t="shared" si="4"/>
        <v>231000</v>
      </c>
      <c r="J21" s="113"/>
      <c r="K21" s="110">
        <v>42</v>
      </c>
      <c r="L21" s="123" t="s">
        <v>68</v>
      </c>
      <c r="M21" s="53">
        <v>6500</v>
      </c>
      <c r="N21" s="112">
        <f t="shared" si="1"/>
        <v>273000</v>
      </c>
      <c r="O21" s="114">
        <v>0</v>
      </c>
      <c r="P21" s="112">
        <f t="shared" si="2"/>
        <v>273000</v>
      </c>
      <c r="Q21" s="174"/>
      <c r="R21" s="173" t="s">
        <v>70</v>
      </c>
      <c r="S21" s="73"/>
      <c r="T21" s="120"/>
    </row>
    <row r="22" spans="2:20" ht="13.8">
      <c r="B22" s="205">
        <v>4</v>
      </c>
      <c r="C22" s="206"/>
      <c r="D22" s="207" t="s">
        <v>57</v>
      </c>
      <c r="E22" s="49"/>
      <c r="F22" s="208" t="s">
        <v>2</v>
      </c>
      <c r="G22" s="205" t="s">
        <v>3</v>
      </c>
      <c r="H22" s="209" t="s">
        <v>4</v>
      </c>
      <c r="I22" s="48" t="s">
        <v>5</v>
      </c>
      <c r="J22" s="210"/>
      <c r="K22" s="208" t="s">
        <v>2</v>
      </c>
      <c r="L22" s="205" t="s">
        <v>3</v>
      </c>
      <c r="M22" s="209" t="s">
        <v>4</v>
      </c>
      <c r="N22" s="48" t="s">
        <v>5</v>
      </c>
      <c r="O22" s="44" t="s">
        <v>6</v>
      </c>
      <c r="P22" s="48" t="s">
        <v>7</v>
      </c>
      <c r="Q22" s="47"/>
      <c r="R22" s="158" t="s">
        <v>8</v>
      </c>
      <c r="S22" s="35"/>
      <c r="T22" s="158" t="s">
        <v>38</v>
      </c>
    </row>
    <row r="23" spans="2:20" ht="13.8" customHeight="1">
      <c r="B23" s="211" t="s">
        <v>63</v>
      </c>
      <c r="C23" s="212"/>
      <c r="D23" s="105" t="s">
        <v>41</v>
      </c>
      <c r="E23" s="109"/>
      <c r="F23" s="110">
        <v>12</v>
      </c>
      <c r="G23" s="123" t="s">
        <v>68</v>
      </c>
      <c r="H23" s="53">
        <v>1500</v>
      </c>
      <c r="I23" s="112">
        <f t="shared" si="4"/>
        <v>18000</v>
      </c>
      <c r="J23" s="113"/>
      <c r="K23" s="110">
        <v>12</v>
      </c>
      <c r="L23" s="123" t="s">
        <v>68</v>
      </c>
      <c r="M23" s="53">
        <v>1500</v>
      </c>
      <c r="N23" s="112">
        <f t="shared" si="1"/>
        <v>18000</v>
      </c>
      <c r="O23" s="114">
        <v>0</v>
      </c>
      <c r="P23" s="112">
        <f t="shared" si="2"/>
        <v>18000</v>
      </c>
      <c r="Q23" s="129"/>
      <c r="R23" s="173" t="s">
        <v>70</v>
      </c>
      <c r="S23" s="73"/>
      <c r="T23" s="120"/>
    </row>
    <row r="24" spans="2:20" ht="13.8" customHeight="1">
      <c r="B24" s="211" t="s">
        <v>64</v>
      </c>
      <c r="C24" s="212"/>
      <c r="D24" s="99" t="s">
        <v>52</v>
      </c>
      <c r="E24" s="109"/>
      <c r="F24" s="110">
        <v>12</v>
      </c>
      <c r="G24" s="123" t="s">
        <v>68</v>
      </c>
      <c r="H24" s="53">
        <v>3600</v>
      </c>
      <c r="I24" s="112">
        <f t="shared" si="4"/>
        <v>43200</v>
      </c>
      <c r="J24" s="113"/>
      <c r="K24" s="110">
        <v>12</v>
      </c>
      <c r="L24" s="123" t="s">
        <v>68</v>
      </c>
      <c r="M24" s="53">
        <v>3600</v>
      </c>
      <c r="N24" s="112">
        <f t="shared" ref="N24" si="5">+K24*M24</f>
        <v>43200</v>
      </c>
      <c r="O24" s="114">
        <v>0</v>
      </c>
      <c r="P24" s="112">
        <f t="shared" si="2"/>
        <v>43200</v>
      </c>
      <c r="Q24" s="115"/>
      <c r="R24" s="173" t="s">
        <v>70</v>
      </c>
      <c r="S24" s="73"/>
      <c r="T24" s="120"/>
    </row>
    <row r="25" spans="2:20" ht="13.8" customHeight="1">
      <c r="B25" s="211" t="s">
        <v>65</v>
      </c>
      <c r="C25" s="212"/>
      <c r="D25" s="105" t="s">
        <v>54</v>
      </c>
      <c r="E25" s="109"/>
      <c r="F25" s="110">
        <v>12</v>
      </c>
      <c r="G25" s="123" t="s">
        <v>68</v>
      </c>
      <c r="H25" s="53">
        <v>2500</v>
      </c>
      <c r="I25" s="112">
        <f t="shared" si="4"/>
        <v>30000</v>
      </c>
      <c r="J25" s="113"/>
      <c r="K25" s="110">
        <v>12</v>
      </c>
      <c r="L25" s="123" t="s">
        <v>68</v>
      </c>
      <c r="M25" s="53">
        <v>2500</v>
      </c>
      <c r="N25" s="112">
        <f t="shared" ref="N25:N54" si="6">+K25*M25</f>
        <v>30000</v>
      </c>
      <c r="O25" s="114">
        <v>0</v>
      </c>
      <c r="P25" s="112">
        <f t="shared" si="2"/>
        <v>30000</v>
      </c>
      <c r="Q25" s="115"/>
      <c r="R25" s="173" t="s">
        <v>70</v>
      </c>
      <c r="S25" s="73"/>
      <c r="T25" s="120"/>
    </row>
    <row r="26" spans="2:20" ht="13.8" customHeight="1">
      <c r="B26" s="211" t="s">
        <v>66</v>
      </c>
      <c r="C26" s="212"/>
      <c r="D26" s="99" t="s">
        <v>47</v>
      </c>
      <c r="E26" s="109"/>
      <c r="F26" s="110">
        <v>12</v>
      </c>
      <c r="G26" s="123" t="s">
        <v>68</v>
      </c>
      <c r="H26" s="53">
        <v>1200</v>
      </c>
      <c r="I26" s="112">
        <f t="shared" si="4"/>
        <v>14400</v>
      </c>
      <c r="J26" s="113"/>
      <c r="K26" s="110">
        <v>12</v>
      </c>
      <c r="L26" s="123" t="s">
        <v>68</v>
      </c>
      <c r="M26" s="53">
        <v>1200</v>
      </c>
      <c r="N26" s="112">
        <f t="shared" si="6"/>
        <v>14400</v>
      </c>
      <c r="O26" s="114">
        <v>0</v>
      </c>
      <c r="P26" s="112">
        <f t="shared" si="2"/>
        <v>14400</v>
      </c>
      <c r="Q26" s="115"/>
      <c r="R26" s="173" t="s">
        <v>70</v>
      </c>
      <c r="S26" s="73"/>
      <c r="T26" s="120"/>
    </row>
    <row r="27" spans="2:20" ht="13.8" customHeight="1">
      <c r="B27" s="211" t="s">
        <v>67</v>
      </c>
      <c r="C27" s="212"/>
      <c r="D27" s="99" t="s">
        <v>55</v>
      </c>
      <c r="E27" s="109"/>
      <c r="F27" s="110">
        <v>24</v>
      </c>
      <c r="G27" s="123" t="s">
        <v>68</v>
      </c>
      <c r="H27" s="53">
        <v>5500</v>
      </c>
      <c r="I27" s="112">
        <f t="shared" si="4"/>
        <v>132000</v>
      </c>
      <c r="J27" s="113"/>
      <c r="K27" s="110">
        <v>24</v>
      </c>
      <c r="L27" s="123" t="s">
        <v>68</v>
      </c>
      <c r="M27" s="53">
        <v>6500</v>
      </c>
      <c r="N27" s="112">
        <f t="shared" si="6"/>
        <v>156000</v>
      </c>
      <c r="O27" s="114">
        <v>0</v>
      </c>
      <c r="P27" s="112">
        <f t="shared" si="2"/>
        <v>156000</v>
      </c>
      <c r="Q27" s="115"/>
      <c r="R27" s="173" t="s">
        <v>70</v>
      </c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82" t="s">
        <v>36</v>
      </c>
      <c r="G56" s="183"/>
      <c r="H56" s="183"/>
      <c r="I56" s="78">
        <f>SUM(I7:I55)</f>
        <v>1444500</v>
      </c>
      <c r="J56" s="50"/>
      <c r="K56" s="182" t="s">
        <v>10</v>
      </c>
      <c r="L56" s="183"/>
      <c r="M56" s="183"/>
      <c r="N56" s="183"/>
      <c r="O56" s="183"/>
      <c r="P56" s="79">
        <f>SUM(P7:P55)</f>
        <v>1600500</v>
      </c>
      <c r="Q56" s="57"/>
      <c r="R56" s="160"/>
      <c r="S56" s="35"/>
      <c r="T56" s="35"/>
    </row>
    <row r="57" spans="2:20" ht="13.2" hidden="1" customHeight="1">
      <c r="B57" s="56"/>
      <c r="C57" s="35"/>
      <c r="D57" s="77"/>
      <c r="E57" s="66"/>
      <c r="F57" s="184" t="s">
        <v>37</v>
      </c>
      <c r="G57" s="185"/>
      <c r="H57" s="185"/>
      <c r="I57" s="81">
        <v>0</v>
      </c>
      <c r="J57" s="50"/>
      <c r="K57" s="106"/>
      <c r="L57" s="107"/>
      <c r="M57" s="186" t="s">
        <v>37</v>
      </c>
      <c r="N57" s="186"/>
      <c r="O57" s="186"/>
      <c r="P57" s="82">
        <v>0</v>
      </c>
      <c r="Q57" s="58"/>
      <c r="R57" s="161"/>
      <c r="S57" s="35"/>
      <c r="T57" s="35"/>
    </row>
    <row r="58" spans="2:20" ht="13.2" customHeight="1">
      <c r="B58" s="56"/>
      <c r="C58" s="35"/>
      <c r="D58" s="80"/>
      <c r="E58" s="80"/>
      <c r="F58" s="187" t="s">
        <v>11</v>
      </c>
      <c r="G58" s="186"/>
      <c r="H58" s="186"/>
      <c r="I58" s="81">
        <f>SUM(I56+I57)</f>
        <v>1444500</v>
      </c>
      <c r="J58" s="50"/>
      <c r="K58" s="187" t="s">
        <v>11</v>
      </c>
      <c r="L58" s="186"/>
      <c r="M58" s="186"/>
      <c r="N58" s="186"/>
      <c r="O58" s="186"/>
      <c r="P58" s="82">
        <f>SUM(P56+P57)</f>
        <v>1600500</v>
      </c>
      <c r="Q58" s="58"/>
      <c r="R58" s="161"/>
      <c r="S58" s="35"/>
      <c r="T58" s="35"/>
    </row>
    <row r="59" spans="2:20" ht="13.2" customHeight="1">
      <c r="B59" s="56"/>
      <c r="C59" s="35"/>
      <c r="D59" s="80"/>
      <c r="E59" s="83"/>
      <c r="F59" s="70"/>
      <c r="G59" s="188" t="s">
        <v>32</v>
      </c>
      <c r="H59" s="188"/>
      <c r="I59" s="84">
        <f>I58*19%</f>
        <v>274455</v>
      </c>
      <c r="J59" s="59"/>
      <c r="K59" s="189" t="s">
        <v>33</v>
      </c>
      <c r="L59" s="188"/>
      <c r="M59" s="188"/>
      <c r="N59" s="188"/>
      <c r="O59" s="188"/>
      <c r="P59" s="85">
        <f>P58*19%</f>
        <v>304095</v>
      </c>
      <c r="Q59" s="58"/>
      <c r="R59" s="161"/>
      <c r="S59" s="35"/>
      <c r="T59" s="35"/>
    </row>
    <row r="60" spans="2:20" ht="13.2" customHeight="1">
      <c r="B60" s="56"/>
      <c r="C60" s="35"/>
      <c r="D60" s="35"/>
      <c r="E60" s="86"/>
      <c r="F60" s="68"/>
      <c r="G60" s="190" t="s">
        <v>34</v>
      </c>
      <c r="H60" s="190"/>
      <c r="I60" s="87">
        <f>+I58+I59</f>
        <v>1718955</v>
      </c>
      <c r="J60" s="50"/>
      <c r="K60" s="191" t="s">
        <v>12</v>
      </c>
      <c r="L60" s="190"/>
      <c r="M60" s="190"/>
      <c r="N60" s="190"/>
      <c r="O60" s="190"/>
      <c r="P60" s="91">
        <f>SUM(P58:P59)</f>
        <v>1904595</v>
      </c>
      <c r="Q60" s="61"/>
      <c r="R60" s="161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1"/>
      <c r="S61" s="35"/>
      <c r="T61" s="35"/>
    </row>
    <row r="62" spans="2:20" ht="15.6" customHeight="1">
      <c r="B62" s="56"/>
      <c r="C62" s="35"/>
      <c r="D62" s="80"/>
      <c r="E62" s="67"/>
      <c r="F62" s="192"/>
      <c r="G62" s="193"/>
      <c r="H62" s="193"/>
      <c r="I62" s="90"/>
      <c r="J62" s="50"/>
      <c r="K62" s="192"/>
      <c r="L62" s="193"/>
      <c r="M62" s="193"/>
      <c r="N62" s="193"/>
      <c r="O62" s="193"/>
      <c r="P62" s="62"/>
      <c r="Q62" s="62"/>
      <c r="R62" s="162"/>
      <c r="S62" s="35"/>
      <c r="T62" s="35"/>
    </row>
    <row r="63" spans="2:20" ht="13.2" customHeight="1">
      <c r="B63" s="181"/>
      <c r="C63" s="181"/>
      <c r="D63" s="181"/>
      <c r="E63" s="181"/>
      <c r="F63" s="181"/>
      <c r="G63" s="181"/>
      <c r="H63" s="181"/>
    </row>
    <row r="64" spans="2:20">
      <c r="B64" s="181"/>
      <c r="C64" s="181"/>
      <c r="D64" s="181"/>
      <c r="E64" s="181"/>
      <c r="F64" s="181"/>
      <c r="G64" s="181"/>
      <c r="H64" s="181"/>
      <c r="I64" s="124"/>
    </row>
    <row r="65" spans="8:9">
      <c r="H65" s="172"/>
    </row>
    <row r="66" spans="8:9">
      <c r="H66" s="172"/>
    </row>
    <row r="67" spans="8:9">
      <c r="H67" s="172"/>
    </row>
    <row r="68" spans="8:9">
      <c r="H68" s="172"/>
      <c r="I68" s="124"/>
    </row>
    <row r="69" spans="8:9">
      <c r="H69" s="172"/>
    </row>
    <row r="70" spans="8:9">
      <c r="H70" s="172"/>
    </row>
    <row r="71" spans="8:9">
      <c r="H71" s="17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topLeftCell="A4" zoomScaleNormal="100" workbookViewId="0">
      <selection activeCell="J35" sqref="J35:L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14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25</v>
      </c>
      <c r="C2" s="8" t="s">
        <v>24</v>
      </c>
      <c r="D2" s="196" t="s">
        <v>13</v>
      </c>
      <c r="E2" s="196"/>
      <c r="F2" s="196"/>
      <c r="G2" s="202" t="s">
        <v>14</v>
      </c>
      <c r="H2" s="203"/>
      <c r="I2" s="203"/>
      <c r="J2" s="203"/>
      <c r="K2" s="203"/>
      <c r="L2" s="203"/>
      <c r="M2" s="204"/>
    </row>
    <row r="3" spans="1:13">
      <c r="B3" s="4"/>
      <c r="C3" s="93"/>
      <c r="D3" s="9" t="s">
        <v>15</v>
      </c>
      <c r="E3" s="96" t="s">
        <v>17</v>
      </c>
      <c r="F3" s="102" t="s">
        <v>17</v>
      </c>
      <c r="G3" s="13" t="s">
        <v>15</v>
      </c>
      <c r="H3" s="96" t="s">
        <v>17</v>
      </c>
      <c r="I3" s="13" t="s">
        <v>18</v>
      </c>
      <c r="J3" s="13" t="s">
        <v>19</v>
      </c>
      <c r="K3" s="10" t="s">
        <v>17</v>
      </c>
      <c r="L3" s="13" t="s">
        <v>20</v>
      </c>
      <c r="M3" s="13" t="s">
        <v>38</v>
      </c>
    </row>
    <row r="4" spans="1:13">
      <c r="A4" s="3"/>
      <c r="B4" s="5"/>
      <c r="C4" s="94"/>
      <c r="D4" s="11"/>
      <c r="E4" s="97" t="s">
        <v>16</v>
      </c>
      <c r="F4" s="103" t="s">
        <v>21</v>
      </c>
      <c r="G4" s="14"/>
      <c r="H4" s="97" t="s">
        <v>26</v>
      </c>
      <c r="I4" s="14" t="s">
        <v>27</v>
      </c>
      <c r="J4" s="14" t="s">
        <v>22</v>
      </c>
      <c r="K4" s="12" t="s">
        <v>28</v>
      </c>
      <c r="L4" s="14"/>
      <c r="M4" s="14"/>
    </row>
    <row r="5" spans="1:13" s="138" customFormat="1">
      <c r="A5" s="130"/>
      <c r="B5" s="131"/>
      <c r="C5" s="155"/>
      <c r="D5" s="165"/>
      <c r="E5" s="166"/>
      <c r="F5" s="133">
        <f t="shared" ref="F5:F30" si="0">E5*D5</f>
        <v>0</v>
      </c>
      <c r="G5" s="165"/>
      <c r="H5" s="134"/>
      <c r="I5" s="133">
        <f t="shared" ref="I5:I30" si="1">H5*G5</f>
        <v>0</v>
      </c>
      <c r="J5" s="135">
        <v>0</v>
      </c>
      <c r="K5" s="136">
        <f>ROUND(I5-(I5*J5),2)</f>
        <v>0</v>
      </c>
      <c r="L5" s="175"/>
      <c r="M5" s="137"/>
    </row>
    <row r="6" spans="1:13" s="138" customFormat="1">
      <c r="A6" s="130"/>
      <c r="B6" s="131"/>
      <c r="C6" s="155"/>
      <c r="D6" s="165"/>
      <c r="E6" s="166"/>
      <c r="F6" s="133">
        <f t="shared" si="0"/>
        <v>0</v>
      </c>
      <c r="G6" s="165"/>
      <c r="H6" s="134"/>
      <c r="I6" s="133">
        <f t="shared" si="1"/>
        <v>0</v>
      </c>
      <c r="J6" s="135">
        <v>0</v>
      </c>
      <c r="K6" s="136">
        <f t="shared" ref="K6:K30" si="2">ROUND(I6-(I6*J6),2)</f>
        <v>0</v>
      </c>
      <c r="L6" s="139"/>
      <c r="M6" s="137"/>
    </row>
    <row r="7" spans="1:13" s="145" customFormat="1">
      <c r="A7" s="140"/>
      <c r="B7" s="141"/>
      <c r="C7" s="156"/>
      <c r="D7" s="165"/>
      <c r="E7" s="167"/>
      <c r="F7" s="133">
        <f t="shared" si="0"/>
        <v>0</v>
      </c>
      <c r="G7" s="165"/>
      <c r="H7" s="134"/>
      <c r="I7" s="133">
        <f t="shared" si="1"/>
        <v>0</v>
      </c>
      <c r="J7" s="135">
        <v>0</v>
      </c>
      <c r="K7" s="136">
        <f t="shared" si="2"/>
        <v>0</v>
      </c>
      <c r="L7" s="139"/>
      <c r="M7" s="144"/>
    </row>
    <row r="8" spans="1:13" s="145" customFormat="1">
      <c r="A8" s="140"/>
      <c r="B8" s="141"/>
      <c r="C8" s="157"/>
      <c r="D8" s="165"/>
      <c r="E8" s="167"/>
      <c r="F8" s="133">
        <f t="shared" si="0"/>
        <v>0</v>
      </c>
      <c r="G8" s="165"/>
      <c r="H8" s="134"/>
      <c r="I8" s="133">
        <f t="shared" si="1"/>
        <v>0</v>
      </c>
      <c r="J8" s="135">
        <v>0</v>
      </c>
      <c r="K8" s="136">
        <f t="shared" si="2"/>
        <v>0</v>
      </c>
      <c r="L8" s="139"/>
      <c r="M8" s="144"/>
    </row>
    <row r="9" spans="1:13" s="145" customFormat="1">
      <c r="A9" s="140"/>
      <c r="B9" s="141"/>
      <c r="C9" s="157"/>
      <c r="D9" s="165"/>
      <c r="E9" s="167"/>
      <c r="F9" s="133">
        <f t="shared" si="0"/>
        <v>0</v>
      </c>
      <c r="G9" s="165"/>
      <c r="H9" s="134"/>
      <c r="I9" s="133">
        <f t="shared" si="1"/>
        <v>0</v>
      </c>
      <c r="J9" s="135">
        <v>0</v>
      </c>
      <c r="K9" s="136">
        <f t="shared" si="2"/>
        <v>0</v>
      </c>
      <c r="L9" s="139"/>
      <c r="M9" s="144"/>
    </row>
    <row r="10" spans="1:13" s="145" customFormat="1">
      <c r="A10" s="140"/>
      <c r="B10" s="141"/>
      <c r="C10" s="157"/>
      <c r="D10" s="165"/>
      <c r="E10" s="167"/>
      <c r="F10" s="133">
        <f t="shared" si="0"/>
        <v>0</v>
      </c>
      <c r="G10" s="165"/>
      <c r="H10" s="134"/>
      <c r="I10" s="133">
        <f t="shared" si="1"/>
        <v>0</v>
      </c>
      <c r="J10" s="135">
        <v>0</v>
      </c>
      <c r="K10" s="136">
        <f t="shared" si="2"/>
        <v>0</v>
      </c>
      <c r="L10" s="168"/>
      <c r="M10" s="144"/>
    </row>
    <row r="11" spans="1:13" s="145" customFormat="1">
      <c r="A11" s="140"/>
      <c r="B11" s="141"/>
      <c r="C11" s="157"/>
      <c r="D11" s="165"/>
      <c r="E11" s="167"/>
      <c r="F11" s="133">
        <f t="shared" si="0"/>
        <v>0</v>
      </c>
      <c r="G11" s="165"/>
      <c r="H11" s="134"/>
      <c r="I11" s="133">
        <f t="shared" si="1"/>
        <v>0</v>
      </c>
      <c r="J11" s="135">
        <v>0</v>
      </c>
      <c r="K11" s="136">
        <f t="shared" si="2"/>
        <v>0</v>
      </c>
      <c r="L11" s="168"/>
      <c r="M11" s="144"/>
    </row>
    <row r="12" spans="1:13" s="145" customFormat="1">
      <c r="A12" s="140"/>
      <c r="B12" s="141"/>
      <c r="C12" s="157"/>
      <c r="D12" s="165"/>
      <c r="E12" s="167"/>
      <c r="F12" s="133">
        <f t="shared" si="0"/>
        <v>0</v>
      </c>
      <c r="G12" s="165"/>
      <c r="H12" s="134"/>
      <c r="I12" s="133">
        <f t="shared" si="1"/>
        <v>0</v>
      </c>
      <c r="J12" s="135">
        <v>0</v>
      </c>
      <c r="K12" s="136">
        <f t="shared" si="2"/>
        <v>0</v>
      </c>
      <c r="L12" s="168"/>
      <c r="M12" s="144"/>
    </row>
    <row r="13" spans="1:13" s="145" customFormat="1">
      <c r="A13" s="140"/>
      <c r="B13" s="141"/>
      <c r="C13" s="157"/>
      <c r="D13" s="165"/>
      <c r="E13" s="167"/>
      <c r="F13" s="133">
        <f t="shared" si="0"/>
        <v>0</v>
      </c>
      <c r="G13" s="165"/>
      <c r="H13" s="134"/>
      <c r="I13" s="133">
        <f t="shared" si="1"/>
        <v>0</v>
      </c>
      <c r="J13" s="135">
        <v>0</v>
      </c>
      <c r="K13" s="136">
        <f t="shared" si="2"/>
        <v>0</v>
      </c>
      <c r="L13" s="139"/>
      <c r="M13" s="144"/>
    </row>
    <row r="14" spans="1:13" s="145" customFormat="1">
      <c r="A14" s="140"/>
      <c r="B14" s="141"/>
      <c r="C14" s="157"/>
      <c r="D14" s="165"/>
      <c r="E14" s="167"/>
      <c r="F14" s="133">
        <f t="shared" si="0"/>
        <v>0</v>
      </c>
      <c r="G14" s="165"/>
      <c r="H14" s="134"/>
      <c r="I14" s="133">
        <f t="shared" si="1"/>
        <v>0</v>
      </c>
      <c r="J14" s="135">
        <v>0</v>
      </c>
      <c r="K14" s="136">
        <f t="shared" si="2"/>
        <v>0</v>
      </c>
      <c r="L14" s="139"/>
      <c r="M14" s="144"/>
    </row>
    <row r="15" spans="1:13" s="145" customFormat="1">
      <c r="A15" s="140"/>
      <c r="B15" s="141"/>
      <c r="C15" s="157"/>
      <c r="D15" s="165"/>
      <c r="E15" s="167"/>
      <c r="F15" s="133">
        <f t="shared" si="0"/>
        <v>0</v>
      </c>
      <c r="G15" s="165"/>
      <c r="H15" s="134"/>
      <c r="I15" s="133">
        <f t="shared" si="1"/>
        <v>0</v>
      </c>
      <c r="J15" s="135">
        <v>0</v>
      </c>
      <c r="K15" s="136">
        <f t="shared" si="2"/>
        <v>0</v>
      </c>
      <c r="L15" s="139"/>
      <c r="M15" s="144"/>
    </row>
    <row r="16" spans="1:13" s="145" customFormat="1">
      <c r="A16" s="140"/>
      <c r="B16" s="141"/>
      <c r="C16" s="157"/>
      <c r="D16" s="165"/>
      <c r="E16" s="167"/>
      <c r="F16" s="133">
        <f t="shared" si="0"/>
        <v>0</v>
      </c>
      <c r="G16" s="165"/>
      <c r="H16" s="134"/>
      <c r="I16" s="133">
        <f t="shared" si="1"/>
        <v>0</v>
      </c>
      <c r="J16" s="135">
        <v>0</v>
      </c>
      <c r="K16" s="136">
        <f t="shared" si="2"/>
        <v>0</v>
      </c>
      <c r="L16" s="139"/>
      <c r="M16" s="144"/>
    </row>
    <row r="17" spans="1:13" s="145" customFormat="1">
      <c r="A17" s="140"/>
      <c r="B17" s="141"/>
      <c r="C17" s="157"/>
      <c r="D17" s="165"/>
      <c r="E17" s="167"/>
      <c r="F17" s="133">
        <f t="shared" si="0"/>
        <v>0</v>
      </c>
      <c r="G17" s="165"/>
      <c r="H17" s="134"/>
      <c r="I17" s="133">
        <f t="shared" si="1"/>
        <v>0</v>
      </c>
      <c r="J17" s="135">
        <v>0</v>
      </c>
      <c r="K17" s="136">
        <f t="shared" si="2"/>
        <v>0</v>
      </c>
      <c r="L17" s="168"/>
      <c r="M17" s="144"/>
    </row>
    <row r="18" spans="1:13" s="145" customFormat="1">
      <c r="A18" s="140"/>
      <c r="B18" s="141"/>
      <c r="C18" s="157"/>
      <c r="D18" s="165"/>
      <c r="E18" s="167"/>
      <c r="F18" s="133">
        <f t="shared" si="0"/>
        <v>0</v>
      </c>
      <c r="G18" s="165"/>
      <c r="H18" s="134"/>
      <c r="I18" s="133">
        <f t="shared" si="1"/>
        <v>0</v>
      </c>
      <c r="J18" s="135">
        <v>0</v>
      </c>
      <c r="K18" s="136">
        <f t="shared" si="2"/>
        <v>0</v>
      </c>
      <c r="L18" s="139"/>
      <c r="M18" s="144"/>
    </row>
    <row r="19" spans="1:13" s="145" customFormat="1">
      <c r="A19" s="140"/>
      <c r="B19" s="141"/>
      <c r="C19" s="157"/>
      <c r="D19" s="165"/>
      <c r="E19" s="167"/>
      <c r="F19" s="133">
        <f t="shared" si="0"/>
        <v>0</v>
      </c>
      <c r="G19" s="165"/>
      <c r="H19" s="134"/>
      <c r="I19" s="133">
        <f t="shared" si="1"/>
        <v>0</v>
      </c>
      <c r="J19" s="135">
        <v>0</v>
      </c>
      <c r="K19" s="136">
        <f t="shared" si="2"/>
        <v>0</v>
      </c>
      <c r="L19" s="168"/>
      <c r="M19" s="144"/>
    </row>
    <row r="20" spans="1:13" s="145" customFormat="1">
      <c r="A20" s="140"/>
      <c r="B20" s="141"/>
      <c r="C20" s="157"/>
      <c r="D20" s="165"/>
      <c r="E20" s="167"/>
      <c r="F20" s="133">
        <f t="shared" si="0"/>
        <v>0</v>
      </c>
      <c r="G20" s="165"/>
      <c r="H20" s="134"/>
      <c r="I20" s="133">
        <f t="shared" si="1"/>
        <v>0</v>
      </c>
      <c r="J20" s="135">
        <v>0</v>
      </c>
      <c r="K20" s="136">
        <f t="shared" si="2"/>
        <v>0</v>
      </c>
      <c r="L20" s="139"/>
      <c r="M20" s="144"/>
    </row>
    <row r="21" spans="1:13" s="145" customFormat="1">
      <c r="A21" s="140"/>
      <c r="B21" s="141"/>
      <c r="C21" s="157"/>
      <c r="D21" s="165"/>
      <c r="E21" s="167"/>
      <c r="F21" s="133">
        <f t="shared" si="0"/>
        <v>0</v>
      </c>
      <c r="G21" s="165"/>
      <c r="H21" s="134"/>
      <c r="I21" s="133">
        <f t="shared" si="1"/>
        <v>0</v>
      </c>
      <c r="J21" s="135">
        <v>0</v>
      </c>
      <c r="K21" s="136">
        <f t="shared" si="2"/>
        <v>0</v>
      </c>
      <c r="L21" s="139"/>
      <c r="M21" s="144"/>
    </row>
    <row r="22" spans="1:13" s="145" customFormat="1">
      <c r="A22" s="140"/>
      <c r="B22" s="131"/>
      <c r="C22" s="157"/>
      <c r="D22" s="165"/>
      <c r="E22" s="167"/>
      <c r="F22" s="133">
        <f t="shared" si="0"/>
        <v>0</v>
      </c>
      <c r="G22" s="165"/>
      <c r="H22" s="134"/>
      <c r="I22" s="133">
        <f t="shared" si="1"/>
        <v>0</v>
      </c>
      <c r="J22" s="135">
        <v>0</v>
      </c>
      <c r="K22" s="136">
        <f t="shared" si="2"/>
        <v>0</v>
      </c>
      <c r="L22" s="139"/>
      <c r="M22" s="144"/>
    </row>
    <row r="23" spans="1:13" s="145" customFormat="1">
      <c r="A23" s="140"/>
      <c r="B23" s="131"/>
      <c r="C23" s="157"/>
      <c r="D23" s="165"/>
      <c r="E23" s="167"/>
      <c r="F23" s="133">
        <f t="shared" si="0"/>
        <v>0</v>
      </c>
      <c r="G23" s="165"/>
      <c r="H23" s="134"/>
      <c r="I23" s="133">
        <f t="shared" si="1"/>
        <v>0</v>
      </c>
      <c r="J23" s="135">
        <v>0</v>
      </c>
      <c r="K23" s="136">
        <f t="shared" si="2"/>
        <v>0</v>
      </c>
      <c r="L23" s="139"/>
      <c r="M23" s="144"/>
    </row>
    <row r="24" spans="1:13" s="145" customFormat="1">
      <c r="A24" s="140"/>
      <c r="B24" s="131"/>
      <c r="C24" s="157"/>
      <c r="D24" s="165"/>
      <c r="E24" s="167"/>
      <c r="F24" s="133">
        <f t="shared" si="0"/>
        <v>0</v>
      </c>
      <c r="G24" s="165"/>
      <c r="H24" s="134"/>
      <c r="I24" s="133">
        <f t="shared" si="1"/>
        <v>0</v>
      </c>
      <c r="J24" s="135">
        <v>0</v>
      </c>
      <c r="K24" s="136">
        <f t="shared" si="2"/>
        <v>0</v>
      </c>
      <c r="L24" s="139"/>
      <c r="M24" s="144"/>
    </row>
    <row r="25" spans="1:13" s="145" customFormat="1">
      <c r="A25" s="140"/>
      <c r="B25" s="141"/>
      <c r="C25" s="157"/>
      <c r="D25" s="164"/>
      <c r="E25" s="170"/>
      <c r="F25" s="133">
        <f t="shared" si="0"/>
        <v>0</v>
      </c>
      <c r="G25" s="142"/>
      <c r="H25" s="134"/>
      <c r="I25" s="133">
        <f t="shared" si="1"/>
        <v>0</v>
      </c>
      <c r="J25" s="135">
        <v>0</v>
      </c>
      <c r="K25" s="136">
        <f t="shared" si="2"/>
        <v>0</v>
      </c>
      <c r="L25" s="139"/>
      <c r="M25" s="144"/>
    </row>
    <row r="26" spans="1:13" s="145" customFormat="1">
      <c r="A26" s="140"/>
      <c r="B26" s="141"/>
      <c r="C26" s="163"/>
      <c r="D26" s="142"/>
      <c r="E26" s="170"/>
      <c r="F26" s="133">
        <f t="shared" si="0"/>
        <v>0</v>
      </c>
      <c r="G26" s="132"/>
      <c r="H26" s="134"/>
      <c r="I26" s="133">
        <v>0</v>
      </c>
      <c r="J26" s="135">
        <v>0</v>
      </c>
      <c r="K26" s="136">
        <f t="shared" si="2"/>
        <v>0</v>
      </c>
      <c r="L26" s="143"/>
      <c r="M26" s="144"/>
    </row>
    <row r="27" spans="1:13" s="145" customFormat="1">
      <c r="A27" s="140"/>
      <c r="B27" s="141"/>
      <c r="C27" s="157"/>
      <c r="D27" s="142"/>
      <c r="E27" s="170"/>
      <c r="F27" s="133">
        <f t="shared" si="0"/>
        <v>0</v>
      </c>
      <c r="G27" s="132"/>
      <c r="H27" s="134"/>
      <c r="I27" s="133">
        <f t="shared" si="1"/>
        <v>0</v>
      </c>
      <c r="J27" s="135">
        <v>0</v>
      </c>
      <c r="K27" s="136">
        <f t="shared" si="2"/>
        <v>0</v>
      </c>
      <c r="L27" s="143"/>
      <c r="M27" s="144"/>
    </row>
    <row r="28" spans="1:13" s="138" customFormat="1">
      <c r="A28" s="130"/>
      <c r="B28" s="131"/>
      <c r="C28" s="146"/>
      <c r="D28" s="132"/>
      <c r="E28" s="166"/>
      <c r="F28" s="133">
        <f t="shared" si="0"/>
        <v>0</v>
      </c>
      <c r="G28" s="132"/>
      <c r="H28" s="134"/>
      <c r="I28" s="133">
        <f t="shared" si="1"/>
        <v>0</v>
      </c>
      <c r="J28" s="135">
        <v>0</v>
      </c>
      <c r="K28" s="136">
        <f t="shared" si="2"/>
        <v>0</v>
      </c>
      <c r="L28" s="143"/>
      <c r="M28" s="144"/>
    </row>
    <row r="29" spans="1:13" s="138" customFormat="1">
      <c r="A29" s="130"/>
      <c r="B29" s="131"/>
      <c r="C29" s="146"/>
      <c r="D29" s="132"/>
      <c r="E29" s="166"/>
      <c r="F29" s="133">
        <f t="shared" si="0"/>
        <v>0</v>
      </c>
      <c r="G29" s="132"/>
      <c r="H29" s="134"/>
      <c r="I29" s="133">
        <f t="shared" si="1"/>
        <v>0</v>
      </c>
      <c r="J29" s="135">
        <v>0</v>
      </c>
      <c r="K29" s="136">
        <f t="shared" si="2"/>
        <v>0</v>
      </c>
      <c r="L29" s="143"/>
      <c r="M29" s="144"/>
    </row>
    <row r="30" spans="1:13" s="138" customFormat="1">
      <c r="A30" s="130"/>
      <c r="B30" s="131"/>
      <c r="C30" s="146"/>
      <c r="D30" s="132"/>
      <c r="E30" s="166"/>
      <c r="F30" s="171">
        <f t="shared" si="0"/>
        <v>0</v>
      </c>
      <c r="G30" s="132"/>
      <c r="H30" s="134"/>
      <c r="I30" s="133">
        <f t="shared" si="1"/>
        <v>0</v>
      </c>
      <c r="J30" s="135">
        <v>0</v>
      </c>
      <c r="K30" s="136">
        <f t="shared" si="2"/>
        <v>0</v>
      </c>
      <c r="L30" s="143"/>
      <c r="M30" s="144"/>
    </row>
    <row r="31" spans="1:13" s="138" customFormat="1" ht="10.8" customHeight="1">
      <c r="B31" s="147"/>
      <c r="C31" s="148"/>
      <c r="D31" s="149"/>
      <c r="E31" s="150"/>
      <c r="F31" s="151"/>
      <c r="G31" s="152"/>
      <c r="H31" s="150"/>
      <c r="I31" s="148"/>
      <c r="J31" s="148"/>
      <c r="K31" s="149"/>
      <c r="L31" s="153"/>
      <c r="M31" s="154"/>
    </row>
    <row r="32" spans="1:13">
      <c r="B32" s="15"/>
      <c r="C32" s="17"/>
      <c r="D32" s="201" t="s">
        <v>35</v>
      </c>
      <c r="E32" s="201"/>
      <c r="F32" s="92">
        <f>SUM(F5:F30)</f>
        <v>0</v>
      </c>
      <c r="G32" s="23" t="s">
        <v>23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194" t="s">
        <v>29</v>
      </c>
      <c r="E35" s="195"/>
      <c r="F35" s="31">
        <f>'Daños Edificio'!I60</f>
        <v>1718955</v>
      </c>
      <c r="J35" s="194" t="s">
        <v>29</v>
      </c>
      <c r="K35" s="195"/>
      <c r="L35" s="31">
        <f>'Daños Edificio'!P60</f>
        <v>1904595</v>
      </c>
    </row>
    <row r="36" spans="2:13" ht="15">
      <c r="D36" s="197" t="s">
        <v>30</v>
      </c>
      <c r="E36" s="198"/>
      <c r="F36" s="32">
        <f>F32</f>
        <v>0</v>
      </c>
      <c r="H36" s="95">
        <f>F37-L37</f>
        <v>-185640</v>
      </c>
      <c r="J36" s="197" t="s">
        <v>30</v>
      </c>
      <c r="K36" s="198"/>
      <c r="L36" s="32">
        <f>K32</f>
        <v>0</v>
      </c>
    </row>
    <row r="37" spans="2:13" ht="15.6">
      <c r="D37" s="199" t="s">
        <v>31</v>
      </c>
      <c r="E37" s="200"/>
      <c r="F37" s="33">
        <f>SUM(F35:F36)</f>
        <v>1718955</v>
      </c>
      <c r="J37" s="199" t="s">
        <v>31</v>
      </c>
      <c r="K37" s="200"/>
      <c r="L37" s="33">
        <f>SUM(L35:L36)</f>
        <v>1904595</v>
      </c>
    </row>
    <row r="39" spans="2:13">
      <c r="K39" s="16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2025-05-07T15:43:05Z</dcterms:modified>
</cp:coreProperties>
</file>