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56/"/>
    </mc:Choice>
  </mc:AlternateContent>
  <xr:revisionPtr revIDLastSave="65" documentId="13_ncr:1_{55652E04-1D46-4DD6-9023-C9C443AB044D}" xr6:coauthVersionLast="47" xr6:coauthVersionMax="47" xr10:uidLastSave="{9C82C7E0-FBC0-4B96-BFC4-F4CC86C98F79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1" l="1"/>
  <c r="N8" i="1"/>
  <c r="N12" i="1"/>
  <c r="N9" i="1"/>
  <c r="N10" i="1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F5" i="3"/>
  <c r="F6" i="3"/>
  <c r="F7" i="3"/>
  <c r="F8" i="3"/>
  <c r="F9" i="3" l="1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K6" i="3"/>
  <c r="K8" i="3"/>
  <c r="K9" i="3"/>
  <c r="K10" i="3"/>
  <c r="K11" i="3"/>
  <c r="K12" i="3"/>
  <c r="K13" i="3"/>
  <c r="K14" i="3"/>
  <c r="K15" i="3"/>
  <c r="K16" i="3"/>
  <c r="K17" i="3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K7" i="3"/>
  <c r="I7" i="1"/>
  <c r="I8" i="1"/>
  <c r="I12" i="1"/>
  <c r="I9" i="1"/>
  <c r="F28" i="3"/>
  <c r="F29" i="3"/>
  <c r="F30" i="3"/>
  <c r="K26" i="3"/>
  <c r="I27" i="3"/>
  <c r="K27" i="3" s="1"/>
  <c r="I28" i="3"/>
  <c r="K28" i="3" s="1"/>
  <c r="I29" i="3"/>
  <c r="K29" i="3" s="1"/>
  <c r="I30" i="3"/>
  <c r="K30" i="3" s="1"/>
  <c r="P7" i="1" l="1"/>
  <c r="P8" i="1"/>
  <c r="P12" i="1"/>
  <c r="P9" i="1"/>
  <c r="P10" i="1"/>
  <c r="I10" i="1"/>
  <c r="I14" i="1" l="1"/>
  <c r="P14" i="1"/>
  <c r="P16" i="1" l="1"/>
  <c r="I16" i="1"/>
  <c r="K5" i="3"/>
  <c r="I17" i="1" l="1"/>
  <c r="I18" i="1" s="1"/>
  <c r="F35" i="3" s="1"/>
  <c r="P17" i="1"/>
  <c r="P18" i="1" s="1"/>
  <c r="L35" i="3" s="1"/>
  <c r="F32" i="3"/>
  <c r="F36" i="3" s="1"/>
  <c r="K32" i="3"/>
  <c r="L36" i="3" s="1"/>
  <c r="F37" i="3" l="1"/>
  <c r="L37" i="3"/>
  <c r="H36" i="3" l="1"/>
</calcChain>
</file>

<file path=xl/sharedStrings.xml><?xml version="1.0" encoding="utf-8"?>
<sst xmlns="http://schemas.openxmlformats.org/spreadsheetml/2006/main" count="96" uniqueCount="59">
  <si>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</si>
  <si>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</si>
  <si>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</si>
  <si>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</si>
  <si>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</si>
  <si>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</si>
  <si>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</si>
  <si>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</si>
  <si>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</si>
  <si>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</si>
  <si>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</si>
  <si>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</si>
  <si>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</si>
  <si>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</si>
  <si>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</si>
  <si>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</si>
  <si>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</si>
  <si>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</si>
  <si>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</si>
  <si>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</si>
  <si>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</si>
  <si>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</si>
  <si>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</si>
  <si>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</si>
  <si>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</si>
  <si>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</si>
  <si>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</si>
  <si>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</si>
  <si>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</si>
  <si>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</si>
  <si>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</si>
  <si>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</si>
  <si>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</si>
  <si>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</si>
  <si>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</si>
  <si>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</si>
  <si>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</si>
  <si>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</si>
  <si>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</si>
  <si>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</si>
  <si>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Edificio</t>
  </si>
  <si>
    <t>m2</t>
  </si>
  <si>
    <t>1.2</t>
  </si>
  <si>
    <t>Trabajos a Realizar</t>
  </si>
  <si>
    <t>Sra. María Valeria Jaramillo Herrera</t>
  </si>
  <si>
    <t>El Pino N°271, El Bosque</t>
  </si>
  <si>
    <t>Despacho</t>
  </si>
  <si>
    <t xml:space="preserve">Pasto sintetico imperio - línea premium - altura del hilado 40 mm </t>
  </si>
  <si>
    <t>Servicio preparación de terreno para instalacion de pasto. desmalezado, compactado, nivelacion con arena o maicillo.</t>
  </si>
  <si>
    <t>Servicio instalación pasto sintético; dimensionado y fijación</t>
  </si>
  <si>
    <t>gl</t>
  </si>
  <si>
    <t>Aseo y Limpieza</t>
  </si>
  <si>
    <t xml:space="preserve">Servicio retiro de escombro: maleza y tierra generado de la obra. </t>
  </si>
  <si>
    <t>1.3</t>
  </si>
  <si>
    <t>1.4</t>
  </si>
  <si>
    <t>1.5</t>
  </si>
  <si>
    <t>2.1</t>
  </si>
  <si>
    <t>Se ajusta de acuerdo a m2 constatados en terreno</t>
  </si>
  <si>
    <t>Acorde al Mercado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</si>
</sst>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2" fillId="0" borderId="0"/>
  </cellStyleXfs>
  <cellXfs count="198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166" fontId="13" fillId="0" borderId="1" xfId="0" applyNumberFormat="1" applyFont="1" applyBorder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42" fontId="5" fillId="2" borderId="0" xfId="2" applyFont="1" applyFill="1"/>
    <xf numFmtId="0" fontId="18" fillId="2" borderId="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left"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3" fontId="0" fillId="0" borderId="0" xfId="0" applyNumberFormat="1"/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166" fontId="19" fillId="2" borderId="1" xfId="0" applyNumberFormat="1" applyFont="1" applyFill="1" applyBorder="1" applyAlignment="1">
      <alignment vertic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29"/>
  <sheetViews>
    <sheetView showGridLines="0" tabSelected="1" zoomScale="85" zoomScaleNormal="85" workbookViewId="0">
      <selection activeCell="D18" sqref="D18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30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08" t="s">
        <v>44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4" t="s">
        <v>10</v>
      </c>
      <c r="C3" s="35"/>
      <c r="D3" s="63" t="s">
        <v>2</v>
      </c>
      <c r="E3" s="37"/>
      <c r="F3" s="165" t="s">
        <v>0</v>
      </c>
      <c r="G3" s="166"/>
      <c r="H3" s="166"/>
      <c r="I3" s="167"/>
      <c r="J3" s="38"/>
      <c r="K3" s="168" t="s">
        <v>1</v>
      </c>
      <c r="L3" s="168"/>
      <c r="M3" s="169"/>
      <c r="N3" s="169"/>
      <c r="O3" s="169"/>
      <c r="P3" s="169"/>
      <c r="Q3" s="39"/>
      <c r="R3" s="36"/>
      <c r="S3" s="35"/>
      <c r="T3" s="35"/>
    </row>
    <row r="4" spans="2:20" ht="13.8">
      <c r="B4" s="71"/>
      <c r="C4" s="72"/>
      <c r="D4" s="73" t="s">
        <v>45</v>
      </c>
      <c r="E4" s="38"/>
      <c r="F4" s="74"/>
      <c r="G4" s="71"/>
      <c r="H4" s="71"/>
      <c r="I4" s="71"/>
      <c r="J4" s="38"/>
      <c r="K4" s="74"/>
      <c r="L4" s="74"/>
      <c r="M4" s="71"/>
      <c r="N4" s="71"/>
      <c r="O4" s="71"/>
      <c r="P4" s="71"/>
      <c r="Q4" s="39"/>
      <c r="R4" s="36"/>
      <c r="S4" s="35"/>
      <c r="T4" s="35"/>
    </row>
    <row r="5" spans="2:20" ht="13.8">
      <c r="B5" s="71"/>
      <c r="C5" s="72"/>
      <c r="D5" s="70" t="s">
        <v>40</v>
      </c>
      <c r="E5" s="38"/>
      <c r="F5" s="74"/>
      <c r="G5" s="71"/>
      <c r="H5" s="71"/>
      <c r="I5" s="71"/>
      <c r="J5" s="38"/>
      <c r="K5" s="74"/>
      <c r="L5" s="74"/>
      <c r="M5" s="71"/>
      <c r="N5" s="71"/>
      <c r="O5" s="71"/>
      <c r="P5" s="71"/>
      <c r="Q5" s="39"/>
      <c r="R5" s="36"/>
      <c r="S5" s="35"/>
      <c r="T5" s="35"/>
    </row>
    <row r="6" spans="2:20" ht="13.8">
      <c r="B6" s="41">
        <v>1</v>
      </c>
      <c r="C6" s="42"/>
      <c r="D6" s="75" t="s">
        <v>43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48" t="s">
        <v>9</v>
      </c>
      <c r="S6" s="35"/>
      <c r="T6" s="148" t="s">
        <v>39</v>
      </c>
    </row>
    <row r="7" spans="2:20" s="116" customFormat="1" ht="27.6">
      <c r="B7" s="117" t="s">
        <v>42</v>
      </c>
      <c r="C7" s="118"/>
      <c r="D7" s="104" t="s">
        <v>47</v>
      </c>
      <c r="E7" s="115"/>
      <c r="F7" s="51">
        <v>70</v>
      </c>
      <c r="G7" s="113" t="s">
        <v>41</v>
      </c>
      <c r="H7" s="53">
        <v>9738.5</v>
      </c>
      <c r="I7" s="53">
        <f t="shared" ref="I7:I9" si="0">+F7*H7</f>
        <v>681695</v>
      </c>
      <c r="J7" s="50"/>
      <c r="K7" s="195">
        <v>50</v>
      </c>
      <c r="L7" s="196" t="s">
        <v>41</v>
      </c>
      <c r="M7" s="197">
        <v>9738.5</v>
      </c>
      <c r="N7" s="119">
        <f t="shared" ref="N7:N10" si="1">+K7*M7</f>
        <v>486925</v>
      </c>
      <c r="O7" s="54">
        <v>0</v>
      </c>
      <c r="P7" s="197">
        <f t="shared" ref="P7:P8" si="2">+(-N7*O7)+N7</f>
        <v>486925</v>
      </c>
      <c r="Q7" s="149"/>
      <c r="R7" s="163" t="s">
        <v>57</v>
      </c>
      <c r="S7" s="118"/>
      <c r="T7" s="109"/>
    </row>
    <row r="8" spans="2:20" s="116" customFormat="1" ht="41.4">
      <c r="B8" s="117" t="s">
        <v>53</v>
      </c>
      <c r="C8" s="118"/>
      <c r="D8" s="104" t="s">
        <v>48</v>
      </c>
      <c r="E8" s="115"/>
      <c r="F8" s="51">
        <v>70</v>
      </c>
      <c r="G8" s="113" t="s">
        <v>41</v>
      </c>
      <c r="H8" s="53">
        <v>6302.52</v>
      </c>
      <c r="I8" s="53">
        <f t="shared" si="0"/>
        <v>441176.4</v>
      </c>
      <c r="J8" s="50"/>
      <c r="K8" s="195">
        <v>50</v>
      </c>
      <c r="L8" s="196" t="s">
        <v>41</v>
      </c>
      <c r="M8" s="197">
        <v>6302.52</v>
      </c>
      <c r="N8" s="119">
        <f t="shared" si="1"/>
        <v>315126</v>
      </c>
      <c r="O8" s="54">
        <v>0</v>
      </c>
      <c r="P8" s="197">
        <f t="shared" si="2"/>
        <v>315126</v>
      </c>
      <c r="Q8" s="149"/>
      <c r="R8" s="163" t="s">
        <v>57</v>
      </c>
      <c r="S8" s="118"/>
      <c r="T8" s="109"/>
    </row>
    <row r="9" spans="2:20" s="116" customFormat="1" ht="27.6">
      <c r="B9" s="117" t="s">
        <v>54</v>
      </c>
      <c r="C9" s="118"/>
      <c r="D9" s="104" t="s">
        <v>49</v>
      </c>
      <c r="E9" s="115"/>
      <c r="F9" s="51">
        <v>70</v>
      </c>
      <c r="G9" s="113" t="s">
        <v>41</v>
      </c>
      <c r="H9" s="53">
        <v>4193.28</v>
      </c>
      <c r="I9" s="53">
        <f t="shared" si="0"/>
        <v>293529.59999999998</v>
      </c>
      <c r="J9" s="50"/>
      <c r="K9" s="195">
        <v>50</v>
      </c>
      <c r="L9" s="196" t="s">
        <v>41</v>
      </c>
      <c r="M9" s="197">
        <v>4193.28</v>
      </c>
      <c r="N9" s="119">
        <f t="shared" si="1"/>
        <v>209664</v>
      </c>
      <c r="O9" s="54">
        <v>0</v>
      </c>
      <c r="P9" s="197">
        <f t="shared" ref="P9:P10" si="3">+(-N9*O9)+N9</f>
        <v>209664</v>
      </c>
      <c r="Q9" s="149"/>
      <c r="R9" s="163" t="s">
        <v>57</v>
      </c>
      <c r="S9" s="118"/>
      <c r="T9" s="110"/>
    </row>
    <row r="10" spans="2:20" ht="14.4">
      <c r="B10" s="117" t="s">
        <v>55</v>
      </c>
      <c r="C10" s="35"/>
      <c r="D10" s="98" t="s">
        <v>46</v>
      </c>
      <c r="E10" s="49"/>
      <c r="F10" s="51">
        <v>1</v>
      </c>
      <c r="G10" s="52" t="s">
        <v>50</v>
      </c>
      <c r="H10" s="194">
        <v>21008</v>
      </c>
      <c r="I10" s="53">
        <f t="shared" ref="I10" si="4">+F10*H10</f>
        <v>21008</v>
      </c>
      <c r="J10" s="50"/>
      <c r="K10" s="51">
        <v>1</v>
      </c>
      <c r="L10" s="52" t="s">
        <v>50</v>
      </c>
      <c r="M10" s="194">
        <v>21008</v>
      </c>
      <c r="N10" s="107">
        <f t="shared" si="1"/>
        <v>21008</v>
      </c>
      <c r="O10" s="54">
        <v>0</v>
      </c>
      <c r="P10" s="53">
        <f t="shared" si="3"/>
        <v>21008</v>
      </c>
      <c r="Q10" s="149"/>
      <c r="R10" s="163" t="s">
        <v>58</v>
      </c>
      <c r="S10" s="35"/>
      <c r="T10" s="110"/>
    </row>
    <row r="11" spans="2:20" ht="13.8">
      <c r="B11" s="41">
        <v>2</v>
      </c>
      <c r="C11" s="42"/>
      <c r="D11" s="75" t="s">
        <v>51</v>
      </c>
      <c r="E11" s="43"/>
      <c r="F11" s="44" t="s">
        <v>3</v>
      </c>
      <c r="G11" s="41" t="s">
        <v>4</v>
      </c>
      <c r="H11" s="45" t="s">
        <v>5</v>
      </c>
      <c r="I11" s="46" t="s">
        <v>6</v>
      </c>
      <c r="J11" s="40"/>
      <c r="K11" s="44" t="s">
        <v>3</v>
      </c>
      <c r="L11" s="41" t="s">
        <v>4</v>
      </c>
      <c r="M11" s="45" t="s">
        <v>5</v>
      </c>
      <c r="N11" s="46" t="s">
        <v>6</v>
      </c>
      <c r="O11" s="44" t="s">
        <v>7</v>
      </c>
      <c r="P11" s="48" t="s">
        <v>8</v>
      </c>
      <c r="Q11" s="47"/>
      <c r="R11" s="148" t="s">
        <v>9</v>
      </c>
      <c r="S11" s="35"/>
      <c r="T11" s="148" t="s">
        <v>39</v>
      </c>
    </row>
    <row r="12" spans="2:20" s="116" customFormat="1" ht="27.6">
      <c r="B12" s="117" t="s">
        <v>56</v>
      </c>
      <c r="C12" s="118"/>
      <c r="D12" s="104" t="s">
        <v>52</v>
      </c>
      <c r="E12" s="115"/>
      <c r="F12" s="51">
        <v>70</v>
      </c>
      <c r="G12" s="113" t="s">
        <v>41</v>
      </c>
      <c r="H12" s="53">
        <v>1672.27</v>
      </c>
      <c r="I12" s="53">
        <f>+F12*H12</f>
        <v>117058.9</v>
      </c>
      <c r="J12" s="50"/>
      <c r="K12" s="195">
        <v>50</v>
      </c>
      <c r="L12" s="196" t="s">
        <v>41</v>
      </c>
      <c r="M12" s="197">
        <v>1672.27</v>
      </c>
      <c r="N12" s="119">
        <f>+K12*M12</f>
        <v>83613.5</v>
      </c>
      <c r="O12" s="54">
        <v>0</v>
      </c>
      <c r="P12" s="197">
        <f>+(-N12*O12)+N12</f>
        <v>83613.5</v>
      </c>
      <c r="Q12" s="149"/>
      <c r="R12" s="163" t="s">
        <v>57</v>
      </c>
      <c r="S12" s="118"/>
      <c r="T12" s="109"/>
    </row>
    <row r="13" spans="2:20" ht="13.8"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</row>
    <row r="14" spans="2:20" ht="13.2" customHeight="1">
      <c r="B14" s="55"/>
      <c r="C14" s="35"/>
      <c r="D14" s="76"/>
      <c r="E14" s="65"/>
      <c r="F14" s="171" t="s">
        <v>37</v>
      </c>
      <c r="G14" s="172"/>
      <c r="H14" s="172"/>
      <c r="I14" s="77">
        <f>SUM(I7:I13)</f>
        <v>1554467.9</v>
      </c>
      <c r="J14" s="50"/>
      <c r="K14" s="171" t="s">
        <v>11</v>
      </c>
      <c r="L14" s="172"/>
      <c r="M14" s="172"/>
      <c r="N14" s="172"/>
      <c r="O14" s="172"/>
      <c r="P14" s="78">
        <f>SUM(P7:P13)</f>
        <v>1116336.5</v>
      </c>
      <c r="Q14" s="56"/>
      <c r="R14" s="150"/>
      <c r="S14" s="35"/>
      <c r="T14" s="35"/>
    </row>
    <row r="15" spans="2:20" ht="13.2" hidden="1" customHeight="1">
      <c r="B15" s="55"/>
      <c r="C15" s="35"/>
      <c r="D15" s="76"/>
      <c r="E15" s="65"/>
      <c r="F15" s="173" t="s">
        <v>38</v>
      </c>
      <c r="G15" s="174"/>
      <c r="H15" s="174"/>
      <c r="I15" s="80">
        <v>0</v>
      </c>
      <c r="J15" s="50"/>
      <c r="K15" s="105"/>
      <c r="L15" s="106"/>
      <c r="M15" s="175" t="s">
        <v>38</v>
      </c>
      <c r="N15" s="175"/>
      <c r="O15" s="175"/>
      <c r="P15" s="81">
        <v>0</v>
      </c>
      <c r="Q15" s="57"/>
      <c r="R15" s="151"/>
      <c r="S15" s="35"/>
      <c r="T15" s="35"/>
    </row>
    <row r="16" spans="2:20" ht="13.2" customHeight="1">
      <c r="B16" s="55"/>
      <c r="C16" s="35"/>
      <c r="D16" s="79"/>
      <c r="E16" s="79"/>
      <c r="F16" s="176" t="s">
        <v>12</v>
      </c>
      <c r="G16" s="175"/>
      <c r="H16" s="175"/>
      <c r="I16" s="80">
        <f>SUM(I14+I15)</f>
        <v>1554467.9</v>
      </c>
      <c r="J16" s="50"/>
      <c r="K16" s="176" t="s">
        <v>12</v>
      </c>
      <c r="L16" s="175"/>
      <c r="M16" s="175"/>
      <c r="N16" s="175"/>
      <c r="O16" s="175"/>
      <c r="P16" s="81">
        <f>SUM(P14+P15)</f>
        <v>1116336.5</v>
      </c>
      <c r="Q16" s="57"/>
      <c r="R16" s="151"/>
      <c r="S16" s="35"/>
      <c r="T16" s="35"/>
    </row>
    <row r="17" spans="2:20" ht="13.2" customHeight="1">
      <c r="B17" s="55"/>
      <c r="C17" s="35"/>
      <c r="D17" s="79"/>
      <c r="E17" s="82"/>
      <c r="F17" s="69"/>
      <c r="G17" s="177" t="s">
        <v>33</v>
      </c>
      <c r="H17" s="177"/>
      <c r="I17" s="83">
        <f>I16*19%</f>
        <v>295348.90100000001</v>
      </c>
      <c r="J17" s="58"/>
      <c r="K17" s="178" t="s">
        <v>34</v>
      </c>
      <c r="L17" s="177"/>
      <c r="M17" s="177"/>
      <c r="N17" s="177"/>
      <c r="O17" s="177"/>
      <c r="P17" s="84">
        <f>P16*19%</f>
        <v>212103.935</v>
      </c>
      <c r="Q17" s="57"/>
      <c r="R17" s="151"/>
      <c r="S17" s="35"/>
      <c r="T17" s="35"/>
    </row>
    <row r="18" spans="2:20" ht="13.2" customHeight="1">
      <c r="B18" s="55"/>
      <c r="C18" s="35"/>
      <c r="D18" s="35"/>
      <c r="E18" s="85"/>
      <c r="F18" s="67"/>
      <c r="G18" s="179" t="s">
        <v>35</v>
      </c>
      <c r="H18" s="179"/>
      <c r="I18" s="86">
        <f>+I16+I17</f>
        <v>1849816.801</v>
      </c>
      <c r="J18" s="50"/>
      <c r="K18" s="180" t="s">
        <v>13</v>
      </c>
      <c r="L18" s="179"/>
      <c r="M18" s="179"/>
      <c r="N18" s="179"/>
      <c r="O18" s="179"/>
      <c r="P18" s="90">
        <f>SUM(P16:P17)</f>
        <v>1328440.4350000001</v>
      </c>
      <c r="Q18" s="60"/>
      <c r="R18" s="151"/>
      <c r="S18" s="35"/>
      <c r="T18" s="35"/>
    </row>
    <row r="19" spans="2:20" ht="13.2" customHeight="1">
      <c r="B19" s="55"/>
      <c r="C19" s="35"/>
      <c r="D19" s="79"/>
      <c r="E19" s="87"/>
      <c r="F19" s="67"/>
      <c r="G19" s="68"/>
      <c r="H19" s="68"/>
      <c r="I19" s="88"/>
      <c r="J19" s="50"/>
      <c r="K19" s="67"/>
      <c r="L19" s="68"/>
      <c r="M19" s="68"/>
      <c r="N19" s="68"/>
      <c r="O19" s="68"/>
      <c r="P19" s="59"/>
      <c r="Q19" s="60"/>
      <c r="R19" s="151"/>
      <c r="S19" s="35"/>
      <c r="T19" s="35"/>
    </row>
    <row r="20" spans="2:20" ht="15.6" customHeight="1">
      <c r="B20" s="55"/>
      <c r="C20" s="35"/>
      <c r="D20" s="79"/>
      <c r="E20" s="66"/>
      <c r="F20" s="181"/>
      <c r="G20" s="182"/>
      <c r="H20" s="182"/>
      <c r="I20" s="89"/>
      <c r="J20" s="50"/>
      <c r="K20" s="181"/>
      <c r="L20" s="182"/>
      <c r="M20" s="182"/>
      <c r="N20" s="182"/>
      <c r="O20" s="182"/>
      <c r="P20" s="61"/>
      <c r="Q20" s="61"/>
      <c r="R20" s="152"/>
      <c r="S20" s="35"/>
      <c r="T20" s="35"/>
    </row>
    <row r="21" spans="2:20" ht="13.2" customHeight="1">
      <c r="B21" s="170"/>
      <c r="C21" s="170"/>
      <c r="D21" s="170"/>
      <c r="E21" s="170"/>
      <c r="F21" s="170"/>
      <c r="G21" s="170"/>
      <c r="H21" s="170"/>
    </row>
    <row r="22" spans="2:20">
      <c r="B22" s="170"/>
      <c r="C22" s="170"/>
      <c r="D22" s="170"/>
      <c r="E22" s="170"/>
      <c r="F22" s="170"/>
      <c r="G22" s="170"/>
      <c r="H22" s="170"/>
      <c r="I22" s="114"/>
    </row>
    <row r="23" spans="2:20">
      <c r="H23" s="162"/>
    </row>
    <row r="24" spans="2:20">
      <c r="H24" s="162"/>
    </row>
    <row r="25" spans="2:20">
      <c r="H25" s="162"/>
    </row>
    <row r="26" spans="2:20">
      <c r="H26" s="162"/>
      <c r="I26" s="114"/>
    </row>
    <row r="27" spans="2:20">
      <c r="H27" s="162"/>
    </row>
    <row r="28" spans="2:20">
      <c r="H28" s="162"/>
    </row>
    <row r="29" spans="2:20">
      <c r="H29" s="162"/>
    </row>
  </sheetData>
  <mergeCells count="15">
    <mergeCell ref="F3:I3"/>
    <mergeCell ref="K3:P3"/>
    <mergeCell ref="B21:H22"/>
    <mergeCell ref="F14:H14"/>
    <mergeCell ref="K14:O14"/>
    <mergeCell ref="F15:H15"/>
    <mergeCell ref="M15:O15"/>
    <mergeCell ref="F16:H16"/>
    <mergeCell ref="K16:O16"/>
    <mergeCell ref="G17:H17"/>
    <mergeCell ref="K17:O17"/>
    <mergeCell ref="G18:H18"/>
    <mergeCell ref="K18:O18"/>
    <mergeCell ref="F20:H20"/>
    <mergeCell ref="K20:O20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zoomScaleNormal="100" workbookViewId="0">
      <selection activeCell="C48" sqref="C47:C48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5.109375" style="2" bestFit="1" customWidth="1"/>
    <col min="4" max="4" width="5.109375" style="2" hidden="1" customWidth="1"/>
    <col min="5" max="5" width="10.6640625" style="94" hidden="1" customWidth="1"/>
    <col min="6" max="6" width="14.6640625" style="94" hidden="1" customWidth="1"/>
    <col min="7" max="7" width="6" style="2" customWidth="1"/>
    <col min="8" max="8" width="12.6640625" style="94" customWidth="1"/>
    <col min="9" max="9" width="11.21875" style="2" customWidth="1"/>
    <col min="10" max="10" width="9.109375" style="2" customWidth="1"/>
    <col min="11" max="11" width="11.21875" style="2" customWidth="1"/>
    <col min="12" max="12" width="26.88671875" style="30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2"/>
    </row>
    <row r="2" spans="1:13" ht="13.2" customHeight="1">
      <c r="B2" s="8" t="s">
        <v>26</v>
      </c>
      <c r="C2" s="8" t="s">
        <v>25</v>
      </c>
      <c r="D2" s="185" t="s">
        <v>14</v>
      </c>
      <c r="E2" s="185"/>
      <c r="F2" s="185"/>
      <c r="G2" s="191" t="s">
        <v>15</v>
      </c>
      <c r="H2" s="192"/>
      <c r="I2" s="192"/>
      <c r="J2" s="192"/>
      <c r="K2" s="192"/>
      <c r="L2" s="192"/>
      <c r="M2" s="193"/>
    </row>
    <row r="3" spans="1:13">
      <c r="B3" s="4"/>
      <c r="C3" s="92"/>
      <c r="D3" s="9" t="s">
        <v>16</v>
      </c>
      <c r="E3" s="95" t="s">
        <v>18</v>
      </c>
      <c r="F3" s="101" t="s">
        <v>18</v>
      </c>
      <c r="G3" s="13" t="s">
        <v>16</v>
      </c>
      <c r="H3" s="95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>
      <c r="A4" s="3"/>
      <c r="B4" s="5"/>
      <c r="C4" s="93"/>
      <c r="D4" s="11"/>
      <c r="E4" s="96" t="s">
        <v>17</v>
      </c>
      <c r="F4" s="102" t="s">
        <v>22</v>
      </c>
      <c r="G4" s="14"/>
      <c r="H4" s="96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28" customFormat="1">
      <c r="A5" s="120"/>
      <c r="B5" s="121"/>
      <c r="C5" s="145"/>
      <c r="D5" s="155"/>
      <c r="E5" s="156"/>
      <c r="F5" s="123">
        <f t="shared" ref="F5:F30" si="0">E5*D5</f>
        <v>0</v>
      </c>
      <c r="G5" s="155"/>
      <c r="H5" s="124"/>
      <c r="I5" s="123">
        <f t="shared" ref="I5:I30" si="1">H5*G5</f>
        <v>0</v>
      </c>
      <c r="J5" s="125">
        <v>0</v>
      </c>
      <c r="K5" s="126">
        <f>ROUND(I5-(I5*J5),2)</f>
        <v>0</v>
      </c>
      <c r="L5" s="164"/>
      <c r="M5" s="127"/>
    </row>
    <row r="6" spans="1:13" s="128" customFormat="1" hidden="1">
      <c r="A6" s="120"/>
      <c r="B6" s="121"/>
      <c r="C6" s="145"/>
      <c r="D6" s="155"/>
      <c r="E6" s="156"/>
      <c r="F6" s="123">
        <f t="shared" si="0"/>
        <v>0</v>
      </c>
      <c r="G6" s="155"/>
      <c r="H6" s="124"/>
      <c r="I6" s="123">
        <f t="shared" si="1"/>
        <v>0</v>
      </c>
      <c r="J6" s="125">
        <v>0</v>
      </c>
      <c r="K6" s="126">
        <f t="shared" ref="K6:K30" si="2">ROUND(I6-(I6*J6),2)</f>
        <v>0</v>
      </c>
      <c r="L6" s="129"/>
      <c r="M6" s="127"/>
    </row>
    <row r="7" spans="1:13" s="135" customFormat="1" hidden="1">
      <c r="A7" s="130"/>
      <c r="B7" s="131"/>
      <c r="C7" s="146"/>
      <c r="D7" s="155"/>
      <c r="E7" s="157"/>
      <c r="F7" s="123">
        <f t="shared" si="0"/>
        <v>0</v>
      </c>
      <c r="G7" s="155"/>
      <c r="H7" s="124"/>
      <c r="I7" s="123">
        <f t="shared" si="1"/>
        <v>0</v>
      </c>
      <c r="J7" s="125">
        <v>0</v>
      </c>
      <c r="K7" s="126">
        <f t="shared" si="2"/>
        <v>0</v>
      </c>
      <c r="L7" s="129"/>
      <c r="M7" s="134"/>
    </row>
    <row r="8" spans="1:13" s="135" customFormat="1" hidden="1">
      <c r="A8" s="130"/>
      <c r="B8" s="131"/>
      <c r="C8" s="147"/>
      <c r="D8" s="155"/>
      <c r="E8" s="157"/>
      <c r="F8" s="123">
        <f t="shared" si="0"/>
        <v>0</v>
      </c>
      <c r="G8" s="155"/>
      <c r="H8" s="124"/>
      <c r="I8" s="123">
        <f t="shared" si="1"/>
        <v>0</v>
      </c>
      <c r="J8" s="125">
        <v>0</v>
      </c>
      <c r="K8" s="126">
        <f t="shared" si="2"/>
        <v>0</v>
      </c>
      <c r="L8" s="129"/>
      <c r="M8" s="134"/>
    </row>
    <row r="9" spans="1:13" s="135" customFormat="1" hidden="1">
      <c r="A9" s="130"/>
      <c r="B9" s="131"/>
      <c r="C9" s="147"/>
      <c r="D9" s="155"/>
      <c r="E9" s="157"/>
      <c r="F9" s="123">
        <f t="shared" si="0"/>
        <v>0</v>
      </c>
      <c r="G9" s="155"/>
      <c r="H9" s="124"/>
      <c r="I9" s="123">
        <f t="shared" si="1"/>
        <v>0</v>
      </c>
      <c r="J9" s="125">
        <v>0</v>
      </c>
      <c r="K9" s="126">
        <f t="shared" si="2"/>
        <v>0</v>
      </c>
      <c r="L9" s="129"/>
      <c r="M9" s="134"/>
    </row>
    <row r="10" spans="1:13" s="135" customFormat="1" hidden="1">
      <c r="A10" s="130"/>
      <c r="B10" s="131"/>
      <c r="C10" s="147"/>
      <c r="D10" s="155"/>
      <c r="E10" s="157"/>
      <c r="F10" s="123">
        <f t="shared" si="0"/>
        <v>0</v>
      </c>
      <c r="G10" s="155"/>
      <c r="H10" s="124"/>
      <c r="I10" s="123">
        <f t="shared" si="1"/>
        <v>0</v>
      </c>
      <c r="J10" s="125">
        <v>0</v>
      </c>
      <c r="K10" s="126">
        <f t="shared" si="2"/>
        <v>0</v>
      </c>
      <c r="L10" s="158"/>
      <c r="M10" s="134"/>
    </row>
    <row r="11" spans="1:13" s="135" customFormat="1" hidden="1">
      <c r="A11" s="130"/>
      <c r="B11" s="131"/>
      <c r="C11" s="147"/>
      <c r="D11" s="155"/>
      <c r="E11" s="157"/>
      <c r="F11" s="123">
        <f t="shared" si="0"/>
        <v>0</v>
      </c>
      <c r="G11" s="155"/>
      <c r="H11" s="124"/>
      <c r="I11" s="123">
        <f t="shared" si="1"/>
        <v>0</v>
      </c>
      <c r="J11" s="125">
        <v>0</v>
      </c>
      <c r="K11" s="126">
        <f t="shared" si="2"/>
        <v>0</v>
      </c>
      <c r="L11" s="158"/>
      <c r="M11" s="134"/>
    </row>
    <row r="12" spans="1:13" s="135" customFormat="1" hidden="1">
      <c r="A12" s="130"/>
      <c r="B12" s="131"/>
      <c r="C12" s="147"/>
      <c r="D12" s="155"/>
      <c r="E12" s="157"/>
      <c r="F12" s="123">
        <f t="shared" si="0"/>
        <v>0</v>
      </c>
      <c r="G12" s="155"/>
      <c r="H12" s="124"/>
      <c r="I12" s="123">
        <f t="shared" si="1"/>
        <v>0</v>
      </c>
      <c r="J12" s="125">
        <v>0</v>
      </c>
      <c r="K12" s="126">
        <f t="shared" si="2"/>
        <v>0</v>
      </c>
      <c r="L12" s="158"/>
      <c r="M12" s="134"/>
    </row>
    <row r="13" spans="1:13" s="135" customFormat="1" hidden="1">
      <c r="A13" s="130"/>
      <c r="B13" s="131"/>
      <c r="C13" s="147"/>
      <c r="D13" s="155"/>
      <c r="E13" s="157"/>
      <c r="F13" s="123">
        <f t="shared" si="0"/>
        <v>0</v>
      </c>
      <c r="G13" s="155"/>
      <c r="H13" s="124"/>
      <c r="I13" s="123">
        <f t="shared" si="1"/>
        <v>0</v>
      </c>
      <c r="J13" s="125">
        <v>0</v>
      </c>
      <c r="K13" s="126">
        <f t="shared" si="2"/>
        <v>0</v>
      </c>
      <c r="L13" s="129"/>
      <c r="M13" s="134"/>
    </row>
    <row r="14" spans="1:13" s="135" customFormat="1" hidden="1">
      <c r="A14" s="130"/>
      <c r="B14" s="131"/>
      <c r="C14" s="147"/>
      <c r="D14" s="155"/>
      <c r="E14" s="157"/>
      <c r="F14" s="123">
        <f t="shared" si="0"/>
        <v>0</v>
      </c>
      <c r="G14" s="155"/>
      <c r="H14" s="124"/>
      <c r="I14" s="123">
        <f t="shared" si="1"/>
        <v>0</v>
      </c>
      <c r="J14" s="125">
        <v>0</v>
      </c>
      <c r="K14" s="126">
        <f t="shared" si="2"/>
        <v>0</v>
      </c>
      <c r="L14" s="129"/>
      <c r="M14" s="134"/>
    </row>
    <row r="15" spans="1:13" s="135" customFormat="1" hidden="1">
      <c r="A15" s="130"/>
      <c r="B15" s="131"/>
      <c r="C15" s="147"/>
      <c r="D15" s="155"/>
      <c r="E15" s="157"/>
      <c r="F15" s="123">
        <f t="shared" si="0"/>
        <v>0</v>
      </c>
      <c r="G15" s="155"/>
      <c r="H15" s="124"/>
      <c r="I15" s="123">
        <f t="shared" si="1"/>
        <v>0</v>
      </c>
      <c r="J15" s="125">
        <v>0</v>
      </c>
      <c r="K15" s="126">
        <f t="shared" si="2"/>
        <v>0</v>
      </c>
      <c r="L15" s="129"/>
      <c r="M15" s="134"/>
    </row>
    <row r="16" spans="1:13" s="135" customFormat="1" hidden="1">
      <c r="A16" s="130"/>
      <c r="B16" s="131"/>
      <c r="C16" s="147"/>
      <c r="D16" s="155"/>
      <c r="E16" s="157"/>
      <c r="F16" s="123">
        <f t="shared" si="0"/>
        <v>0</v>
      </c>
      <c r="G16" s="155"/>
      <c r="H16" s="124"/>
      <c r="I16" s="123">
        <f t="shared" si="1"/>
        <v>0</v>
      </c>
      <c r="J16" s="125">
        <v>0</v>
      </c>
      <c r="K16" s="126">
        <f t="shared" si="2"/>
        <v>0</v>
      </c>
      <c r="L16" s="129"/>
      <c r="M16" s="134"/>
    </row>
    <row r="17" spans="1:13" s="135" customFormat="1" hidden="1">
      <c r="A17" s="130"/>
      <c r="B17" s="131"/>
      <c r="C17" s="147"/>
      <c r="D17" s="155"/>
      <c r="E17" s="157"/>
      <c r="F17" s="123">
        <f t="shared" si="0"/>
        <v>0</v>
      </c>
      <c r="G17" s="155"/>
      <c r="H17" s="124"/>
      <c r="I17" s="123">
        <f t="shared" si="1"/>
        <v>0</v>
      </c>
      <c r="J17" s="125">
        <v>0</v>
      </c>
      <c r="K17" s="126">
        <f t="shared" si="2"/>
        <v>0</v>
      </c>
      <c r="L17" s="158"/>
      <c r="M17" s="134"/>
    </row>
    <row r="18" spans="1:13" s="135" customFormat="1" hidden="1">
      <c r="A18" s="130"/>
      <c r="B18" s="131"/>
      <c r="C18" s="147"/>
      <c r="D18" s="155"/>
      <c r="E18" s="157"/>
      <c r="F18" s="123">
        <f t="shared" si="0"/>
        <v>0</v>
      </c>
      <c r="G18" s="155"/>
      <c r="H18" s="124"/>
      <c r="I18" s="123">
        <f t="shared" si="1"/>
        <v>0</v>
      </c>
      <c r="J18" s="125">
        <v>0</v>
      </c>
      <c r="K18" s="126">
        <f t="shared" si="2"/>
        <v>0</v>
      </c>
      <c r="L18" s="129"/>
      <c r="M18" s="134"/>
    </row>
    <row r="19" spans="1:13" s="135" customFormat="1" hidden="1">
      <c r="A19" s="130"/>
      <c r="B19" s="131"/>
      <c r="C19" s="147"/>
      <c r="D19" s="155"/>
      <c r="E19" s="157"/>
      <c r="F19" s="123">
        <f t="shared" si="0"/>
        <v>0</v>
      </c>
      <c r="G19" s="155"/>
      <c r="H19" s="124"/>
      <c r="I19" s="123">
        <f t="shared" si="1"/>
        <v>0</v>
      </c>
      <c r="J19" s="125">
        <v>0</v>
      </c>
      <c r="K19" s="126">
        <f t="shared" si="2"/>
        <v>0</v>
      </c>
      <c r="L19" s="158"/>
      <c r="M19" s="134"/>
    </row>
    <row r="20" spans="1:13" s="135" customFormat="1" hidden="1">
      <c r="A20" s="130"/>
      <c r="B20" s="131"/>
      <c r="C20" s="147"/>
      <c r="D20" s="155"/>
      <c r="E20" s="157"/>
      <c r="F20" s="123">
        <f t="shared" si="0"/>
        <v>0</v>
      </c>
      <c r="G20" s="155"/>
      <c r="H20" s="124"/>
      <c r="I20" s="123">
        <f t="shared" si="1"/>
        <v>0</v>
      </c>
      <c r="J20" s="125">
        <v>0</v>
      </c>
      <c r="K20" s="126">
        <f t="shared" si="2"/>
        <v>0</v>
      </c>
      <c r="L20" s="129"/>
      <c r="M20" s="134"/>
    </row>
    <row r="21" spans="1:13" s="135" customFormat="1" hidden="1">
      <c r="A21" s="130"/>
      <c r="B21" s="131"/>
      <c r="C21" s="147"/>
      <c r="D21" s="155"/>
      <c r="E21" s="157"/>
      <c r="F21" s="123">
        <f t="shared" si="0"/>
        <v>0</v>
      </c>
      <c r="G21" s="155"/>
      <c r="H21" s="124"/>
      <c r="I21" s="123">
        <f t="shared" si="1"/>
        <v>0</v>
      </c>
      <c r="J21" s="125">
        <v>0</v>
      </c>
      <c r="K21" s="126">
        <f t="shared" si="2"/>
        <v>0</v>
      </c>
      <c r="L21" s="129"/>
      <c r="M21" s="134"/>
    </row>
    <row r="22" spans="1:13" s="135" customFormat="1" hidden="1">
      <c r="A22" s="130"/>
      <c r="B22" s="121"/>
      <c r="C22" s="147"/>
      <c r="D22" s="155"/>
      <c r="E22" s="157"/>
      <c r="F22" s="123">
        <f t="shared" si="0"/>
        <v>0</v>
      </c>
      <c r="G22" s="155"/>
      <c r="H22" s="124"/>
      <c r="I22" s="123">
        <f t="shared" si="1"/>
        <v>0</v>
      </c>
      <c r="J22" s="125">
        <v>0</v>
      </c>
      <c r="K22" s="126">
        <f t="shared" si="2"/>
        <v>0</v>
      </c>
      <c r="L22" s="129"/>
      <c r="M22" s="134"/>
    </row>
    <row r="23" spans="1:13" s="135" customFormat="1" hidden="1">
      <c r="A23" s="130"/>
      <c r="B23" s="121"/>
      <c r="C23" s="147"/>
      <c r="D23" s="155"/>
      <c r="E23" s="157"/>
      <c r="F23" s="123">
        <f t="shared" si="0"/>
        <v>0</v>
      </c>
      <c r="G23" s="155"/>
      <c r="H23" s="124"/>
      <c r="I23" s="123">
        <f t="shared" si="1"/>
        <v>0</v>
      </c>
      <c r="J23" s="125">
        <v>0</v>
      </c>
      <c r="K23" s="126">
        <f t="shared" si="2"/>
        <v>0</v>
      </c>
      <c r="L23" s="129"/>
      <c r="M23" s="134"/>
    </row>
    <row r="24" spans="1:13" s="135" customFormat="1" hidden="1">
      <c r="A24" s="130"/>
      <c r="B24" s="121"/>
      <c r="C24" s="147"/>
      <c r="D24" s="155"/>
      <c r="E24" s="157"/>
      <c r="F24" s="123">
        <f t="shared" si="0"/>
        <v>0</v>
      </c>
      <c r="G24" s="155"/>
      <c r="H24" s="124"/>
      <c r="I24" s="123">
        <f t="shared" si="1"/>
        <v>0</v>
      </c>
      <c r="J24" s="125">
        <v>0</v>
      </c>
      <c r="K24" s="126">
        <f t="shared" si="2"/>
        <v>0</v>
      </c>
      <c r="L24" s="129"/>
      <c r="M24" s="134"/>
    </row>
    <row r="25" spans="1:13" s="135" customFormat="1" hidden="1">
      <c r="A25" s="130"/>
      <c r="B25" s="131"/>
      <c r="C25" s="147"/>
      <c r="D25" s="154"/>
      <c r="E25" s="160"/>
      <c r="F25" s="123">
        <f t="shared" si="0"/>
        <v>0</v>
      </c>
      <c r="G25" s="132"/>
      <c r="H25" s="124"/>
      <c r="I25" s="123">
        <f t="shared" si="1"/>
        <v>0</v>
      </c>
      <c r="J25" s="125">
        <v>0</v>
      </c>
      <c r="K25" s="126">
        <f t="shared" si="2"/>
        <v>0</v>
      </c>
      <c r="L25" s="129"/>
      <c r="M25" s="134"/>
    </row>
    <row r="26" spans="1:13" s="135" customFormat="1" hidden="1">
      <c r="A26" s="130"/>
      <c r="B26" s="131"/>
      <c r="C26" s="153"/>
      <c r="D26" s="132"/>
      <c r="E26" s="160"/>
      <c r="F26" s="123">
        <f t="shared" si="0"/>
        <v>0</v>
      </c>
      <c r="G26" s="122"/>
      <c r="H26" s="124"/>
      <c r="I26" s="123">
        <v>0</v>
      </c>
      <c r="J26" s="125">
        <v>0</v>
      </c>
      <c r="K26" s="126">
        <f t="shared" si="2"/>
        <v>0</v>
      </c>
      <c r="L26" s="133"/>
      <c r="M26" s="134"/>
    </row>
    <row r="27" spans="1:13" s="135" customFormat="1" hidden="1">
      <c r="A27" s="130"/>
      <c r="B27" s="131"/>
      <c r="C27" s="147"/>
      <c r="D27" s="132"/>
      <c r="E27" s="160"/>
      <c r="F27" s="123">
        <f t="shared" si="0"/>
        <v>0</v>
      </c>
      <c r="G27" s="122"/>
      <c r="H27" s="124"/>
      <c r="I27" s="123">
        <f t="shared" si="1"/>
        <v>0</v>
      </c>
      <c r="J27" s="125">
        <v>0</v>
      </c>
      <c r="K27" s="126">
        <f t="shared" si="2"/>
        <v>0</v>
      </c>
      <c r="L27" s="133"/>
      <c r="M27" s="134"/>
    </row>
    <row r="28" spans="1:13" s="128" customFormat="1" hidden="1">
      <c r="A28" s="120"/>
      <c r="B28" s="121"/>
      <c r="C28" s="136"/>
      <c r="D28" s="122"/>
      <c r="E28" s="156"/>
      <c r="F28" s="123">
        <f t="shared" si="0"/>
        <v>0</v>
      </c>
      <c r="G28" s="122"/>
      <c r="H28" s="124"/>
      <c r="I28" s="123">
        <f t="shared" si="1"/>
        <v>0</v>
      </c>
      <c r="J28" s="125">
        <v>0</v>
      </c>
      <c r="K28" s="126">
        <f t="shared" si="2"/>
        <v>0</v>
      </c>
      <c r="L28" s="133"/>
      <c r="M28" s="134"/>
    </row>
    <row r="29" spans="1:13" s="128" customFormat="1" hidden="1">
      <c r="A29" s="120"/>
      <c r="B29" s="121"/>
      <c r="C29" s="136"/>
      <c r="D29" s="122"/>
      <c r="E29" s="156"/>
      <c r="F29" s="123">
        <f t="shared" si="0"/>
        <v>0</v>
      </c>
      <c r="G29" s="122"/>
      <c r="H29" s="124"/>
      <c r="I29" s="123">
        <f t="shared" si="1"/>
        <v>0</v>
      </c>
      <c r="J29" s="125">
        <v>0</v>
      </c>
      <c r="K29" s="126">
        <f t="shared" si="2"/>
        <v>0</v>
      </c>
      <c r="L29" s="133"/>
      <c r="M29" s="134"/>
    </row>
    <row r="30" spans="1:13" s="128" customFormat="1" hidden="1">
      <c r="A30" s="120"/>
      <c r="B30" s="121"/>
      <c r="C30" s="136"/>
      <c r="D30" s="122"/>
      <c r="E30" s="156"/>
      <c r="F30" s="161">
        <f t="shared" si="0"/>
        <v>0</v>
      </c>
      <c r="G30" s="122"/>
      <c r="H30" s="124"/>
      <c r="I30" s="123">
        <f t="shared" si="1"/>
        <v>0</v>
      </c>
      <c r="J30" s="125">
        <v>0</v>
      </c>
      <c r="K30" s="126">
        <f t="shared" si="2"/>
        <v>0</v>
      </c>
      <c r="L30" s="133"/>
      <c r="M30" s="134"/>
    </row>
    <row r="31" spans="1:13" s="128" customFormat="1" ht="10.8" customHeight="1">
      <c r="B31" s="137"/>
      <c r="C31" s="138"/>
      <c r="D31" s="139"/>
      <c r="E31" s="140"/>
      <c r="F31" s="141"/>
      <c r="G31" s="142"/>
      <c r="H31" s="140"/>
      <c r="I31" s="138"/>
      <c r="J31" s="138"/>
      <c r="K31" s="139"/>
      <c r="L31" s="143"/>
      <c r="M31" s="144"/>
    </row>
    <row r="32" spans="1:13">
      <c r="B32" s="15"/>
      <c r="C32" s="17"/>
      <c r="D32" s="190" t="s">
        <v>36</v>
      </c>
      <c r="E32" s="190"/>
      <c r="F32" s="91">
        <f>SUM(F5:F30)</f>
        <v>0</v>
      </c>
      <c r="G32" s="23" t="s">
        <v>24</v>
      </c>
      <c r="H32" s="99"/>
      <c r="I32" s="24"/>
      <c r="J32" s="25"/>
      <c r="K32" s="26">
        <f>SUM(K5:K31)</f>
        <v>0</v>
      </c>
      <c r="L32" s="111"/>
      <c r="M32" s="27"/>
    </row>
    <row r="33" spans="2:13">
      <c r="B33" s="16"/>
      <c r="C33" s="18"/>
      <c r="D33" s="19"/>
      <c r="E33" s="97"/>
      <c r="F33" s="103"/>
      <c r="G33" s="5"/>
      <c r="H33" s="97"/>
      <c r="I33" s="20"/>
      <c r="J33" s="21"/>
      <c r="K33" s="22"/>
      <c r="L33" s="112"/>
      <c r="M33" s="28"/>
    </row>
    <row r="34" spans="2:13">
      <c r="G34" s="3"/>
      <c r="H34" s="100"/>
      <c r="I34" s="3"/>
      <c r="J34" s="6"/>
      <c r="K34" s="7"/>
      <c r="L34" s="29"/>
    </row>
    <row r="35" spans="2:13" ht="15">
      <c r="D35" s="183" t="s">
        <v>30</v>
      </c>
      <c r="E35" s="184"/>
      <c r="F35" s="31">
        <f>'Daños Edificio'!I18</f>
        <v>1849816.801</v>
      </c>
      <c r="J35" s="183" t="s">
        <v>30</v>
      </c>
      <c r="K35" s="184"/>
      <c r="L35" s="31">
        <f>'Daños Edificio'!P18</f>
        <v>1328440.4350000001</v>
      </c>
    </row>
    <row r="36" spans="2:13" ht="15">
      <c r="D36" s="186" t="s">
        <v>31</v>
      </c>
      <c r="E36" s="187"/>
      <c r="F36" s="32">
        <f>F32</f>
        <v>0</v>
      </c>
      <c r="H36" s="94">
        <f>F37-L37</f>
        <v>521376.36599999992</v>
      </c>
      <c r="J36" s="186" t="s">
        <v>31</v>
      </c>
      <c r="K36" s="187"/>
      <c r="L36" s="32">
        <f>K32</f>
        <v>0</v>
      </c>
    </row>
    <row r="37" spans="2:13" ht="15.6">
      <c r="D37" s="188" t="s">
        <v>32</v>
      </c>
      <c r="E37" s="189"/>
      <c r="F37" s="33">
        <f>SUM(F35:F36)</f>
        <v>1849816.801</v>
      </c>
      <c r="J37" s="188" t="s">
        <v>32</v>
      </c>
      <c r="K37" s="189"/>
      <c r="L37" s="33">
        <f>SUM(L35:L36)</f>
        <v>1328440.4350000001</v>
      </c>
    </row>
    <row r="39" spans="2:13">
      <c r="K39" s="159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2025-05-02T17:19:45Z</dcterms:modified>
</cp:coreProperties>
</file>