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41/"/>
    </mc:Choice>
  </mc:AlternateContent>
  <xr:revisionPtr revIDLastSave="0" documentId="8_{804A84F0-7CA5-402F-93A4-DD3CE0684D1C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I5" i="3"/>
  <c r="I6" i="3"/>
  <c r="K6" i="3" s="1"/>
  <c r="I7" i="3"/>
  <c r="I8" i="3"/>
  <c r="K8" i="3" s="1"/>
  <c r="I9" i="3"/>
  <c r="K9" i="3" s="1"/>
  <c r="I10" i="3"/>
  <c r="K10" i="3" s="1"/>
  <c r="I11" i="3"/>
  <c r="K11" i="3" s="1"/>
  <c r="I12" i="3"/>
  <c r="K12" i="3" s="1"/>
  <c r="I13" i="3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K13" i="3"/>
  <c r="I16" i="1"/>
  <c r="F28" i="3"/>
  <c r="F29" i="3"/>
  <c r="F30" i="3"/>
  <c r="N13" i="1"/>
  <c r="P13" i="1" s="1"/>
  <c r="I7" i="1"/>
  <c r="K26" i="3"/>
  <c r="I27" i="3"/>
  <c r="K27" i="3" s="1"/>
  <c r="I28" i="3"/>
  <c r="K28" i="3" s="1"/>
  <c r="I29" i="3"/>
  <c r="K29" i="3" s="1"/>
  <c r="I30" i="3"/>
  <c r="K30" i="3" s="1"/>
  <c r="N29" i="1"/>
  <c r="P29" i="1" s="1"/>
  <c r="N30" i="1"/>
  <c r="P30" i="1" s="1"/>
  <c r="I28" i="1" l="1"/>
  <c r="N28" i="1"/>
  <c r="P28" i="1" s="1"/>
  <c r="N9" i="1" l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I17" i="1"/>
  <c r="I18" i="1"/>
  <c r="I19" i="1"/>
  <c r="I20" i="1"/>
  <c r="I21" i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9" i="1"/>
  <c r="I30" i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2" i="1" l="1"/>
  <c r="I64" i="1" s="1"/>
  <c r="P62" i="1"/>
  <c r="P64" i="1" s="1"/>
  <c r="P66" i="1" l="1"/>
  <c r="L35" i="3" s="1"/>
  <c r="I66" i="1"/>
  <c r="K5" i="3"/>
  <c r="F35" i="3" l="1"/>
  <c r="I70" i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<sst xmlns="http://schemas.openxmlformats.org/spreadsheetml/2006/main" count="134" uniqueCount="111">
  <si>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</si>
  <si>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</si>
  <si>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</si>
  <si>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</si>
  <si>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</si>
  <si>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</si>
  <si>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</si>
  <si>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</si>
  <si>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</si>
  <si>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</si>
  <si>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</si>
  <si>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</si>
  <si>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</si>
  <si>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</si>
  <si>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</si>
  <si>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</si>
  <si>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</si>
  <si>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</si>
  <si>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</si>
  <si>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</si>
  <si>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</si>
  <si>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</si>
  <si>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</si>
  <si>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</si>
  <si>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</si>
  <si>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</si>
  <si>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</si>
  <si>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</si>
  <si>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</si>
  <si>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</si>
  <si>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</si>
  <si>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</si>
  <si>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</si>
  <si>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</si>
  <si>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</si>
  <si>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</si>
  <si>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</si>
  <si>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</si>
  <si>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</si>
  <si>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</si>
  <si>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</si>
  <si>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</si>
  <si>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</si>
  <si>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</si>
  <si>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</si>
  <si>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</si>
  <si>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</si>
  <si>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</si>
  <si>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</si>
  <si>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1.9</t>
  </si>
  <si>
    <t>1.10</t>
  </si>
  <si>
    <t>1.12</t>
  </si>
  <si>
    <t>1.13</t>
  </si>
  <si>
    <t>1.15</t>
  </si>
  <si>
    <t>1.17</t>
  </si>
  <si>
    <t>1.18</t>
  </si>
  <si>
    <t>1.19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</si>
  <si>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</si>
  <si>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</si>
  <si>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</si>
  <si>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</si>
  <si>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</si>
  <si>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</si>
  <si>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</si>
  <si>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</si>
  <si>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</si>
  <si>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</si>
  <si>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</si>
  <si>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</si>
  <si>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</si>
  <si>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</si>
  <si>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</si>
  <si>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</si>
  <si>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</si>
  <si>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</si>
  <si>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</si>
  <si>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</si>
  <si>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</si>
  <si>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</si>
  <si>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</si>
  <si>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</si>
  <si>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</si>
  <si>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</si>
  <si>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</si>
  <si>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</si>
  <si>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</si>
  <si>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</si>
  <si>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</si>
  <si>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</si>
  <si>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</si>
  <si>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</si>
  <si>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</si>
  <si>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</si>
  <si>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</si>
  <si>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</si>
  <si>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Materiales</t>
  </si>
  <si>
    <t>Piso Flotante 8 mm Oak Café 2.13 m2</t>
  </si>
  <si>
    <t>Cerámica 53x53 cm Cemento Dark Gris Oscuro 2.81 m2</t>
  </si>
  <si>
    <t>m2</t>
  </si>
  <si>
    <t>https://sodimac.falabella.com/sodimac-cl/product/110182144/Piso-Flotante-8-mm-Oak-Cafe-2,13-m2/110182157</t>
  </si>
  <si>
    <t>https://www.sodimac.cl/sodimac-cl/articulo/130585333/Ceramica-53x53-cm-Cemento-Dark-Gris-Oscuro-2.81-m2/130585334?exp=so_com</t>
  </si>
  <si>
    <t>https://mobikit.cl/product/kit-lavaplatos-120-izquierdo-tr/?srsltid=AfmBOorJD3-AMiPsSOfBLiKkUMHDLZflpjTmFnkFTeWKJG5pCxlLob26zQE</t>
  </si>
  <si>
    <t>Kit Lavaplatos 120 Izquierdo TR</t>
  </si>
  <si>
    <t>Kit Mueble Vanitorio Marie Blanco 50x80 cm/Cubierta</t>
  </si>
  <si>
    <t>https://sodimac.falabella.com/sodimac-cl/product/129600972/Kit-Mueble-Vanitorio-Marie-Blanco-50x80-cm-Cubierta/129600973</t>
  </si>
  <si>
    <t>Valor por Trabajos a realizar (piso flotante y cerámicas de baño)</t>
  </si>
  <si>
    <t>gl</t>
  </si>
  <si>
    <t>Acorde al Mercado</t>
  </si>
  <si>
    <t>Acorde a los Trabajos</t>
  </si>
  <si>
    <t>Sra. Claudia Paola Barrera Espinoza</t>
  </si>
  <si>
    <t>Población el Limonal, Pasaje Lautaro N°762, Melipilla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</si>
</sst>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6" fontId="18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4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38</xdr:row>
      <xdr:rowOff>0</xdr:rowOff>
    </xdr:from>
    <xdr:to>
      <xdr:col>10</xdr:col>
      <xdr:colOff>732300</xdr:colOff>
      <xdr:row>60</xdr:row>
      <xdr:rowOff>110693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D6F19C-547F-00C7-7E53-D2A6B3F2FC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6416040"/>
          <a:ext cx="9000000" cy="379877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D73" sqref="D73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60.33203125" style="34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26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109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5" t="s">
        <v>0</v>
      </c>
      <c r="G3" s="186"/>
      <c r="H3" s="186"/>
      <c r="I3" s="187"/>
      <c r="J3" s="38"/>
      <c r="K3" s="188" t="s">
        <v>1</v>
      </c>
      <c r="L3" s="188"/>
      <c r="M3" s="189"/>
      <c r="N3" s="189"/>
      <c r="O3" s="189"/>
      <c r="P3" s="189"/>
      <c r="Q3" s="39"/>
      <c r="R3" s="36"/>
      <c r="S3" s="35"/>
      <c r="T3" s="35"/>
    </row>
    <row r="4" spans="2:20" ht="13.8">
      <c r="B4" s="72"/>
      <c r="C4" s="73"/>
      <c r="D4" s="74" t="s">
        <v>110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95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13.8">
      <c r="B7" s="127" t="s">
        <v>40</v>
      </c>
      <c r="C7" s="128"/>
      <c r="D7" s="105" t="s">
        <v>96</v>
      </c>
      <c r="E7" s="125"/>
      <c r="F7" s="51">
        <v>8.8000000000000007</v>
      </c>
      <c r="G7" s="123" t="s">
        <v>98</v>
      </c>
      <c r="H7" s="53">
        <v>13996</v>
      </c>
      <c r="I7" s="53">
        <f t="shared" ref="I7:I16" si="0">+F7*H7</f>
        <v>123164.8</v>
      </c>
      <c r="J7" s="50"/>
      <c r="K7" s="51">
        <v>8.8000000000000007</v>
      </c>
      <c r="L7" s="123" t="s">
        <v>98</v>
      </c>
      <c r="M7" s="53">
        <v>13996</v>
      </c>
      <c r="N7" s="112">
        <f t="shared" ref="N7:N60" si="1">+K7*M7</f>
        <v>123164.8</v>
      </c>
      <c r="O7" s="55">
        <v>0</v>
      </c>
      <c r="P7" s="53">
        <f t="shared" ref="P7:P60" si="2">+(-N7*O7)+N7</f>
        <v>123164.8</v>
      </c>
      <c r="Q7" s="166"/>
      <c r="R7" s="173" t="s">
        <v>107</v>
      </c>
      <c r="S7" s="167"/>
      <c r="T7" s="117" t="s">
        <v>99</v>
      </c>
    </row>
    <row r="8" spans="2:20" s="126" customFormat="1" ht="13.8">
      <c r="B8" s="127" t="s">
        <v>41</v>
      </c>
      <c r="C8" s="128"/>
      <c r="D8" s="105" t="s">
        <v>97</v>
      </c>
      <c r="E8" s="125"/>
      <c r="F8" s="51">
        <v>4</v>
      </c>
      <c r="G8" s="123" t="s">
        <v>4</v>
      </c>
      <c r="H8" s="53">
        <v>23857</v>
      </c>
      <c r="I8" s="53">
        <f t="shared" si="0"/>
        <v>95428</v>
      </c>
      <c r="J8" s="50"/>
      <c r="K8" s="51">
        <v>11.24</v>
      </c>
      <c r="L8" s="123" t="s">
        <v>4</v>
      </c>
      <c r="M8" s="53">
        <v>8490</v>
      </c>
      <c r="N8" s="112">
        <f t="shared" si="1"/>
        <v>95427.6</v>
      </c>
      <c r="O8" s="55">
        <v>0</v>
      </c>
      <c r="P8" s="53">
        <f t="shared" si="2"/>
        <v>95427.6</v>
      </c>
      <c r="Q8" s="54"/>
      <c r="R8" s="173" t="s">
        <v>107</v>
      </c>
      <c r="S8" s="128"/>
      <c r="T8" s="117" t="s">
        <v>100</v>
      </c>
    </row>
    <row r="9" spans="2:20" s="126" customFormat="1" ht="13.8">
      <c r="B9" s="127" t="s">
        <v>42</v>
      </c>
      <c r="C9" s="128"/>
      <c r="D9" s="105" t="s">
        <v>105</v>
      </c>
      <c r="E9" s="125"/>
      <c r="F9" s="51">
        <v>1</v>
      </c>
      <c r="G9" s="123" t="s">
        <v>106</v>
      </c>
      <c r="H9" s="53">
        <v>270000</v>
      </c>
      <c r="I9" s="53">
        <f t="shared" si="0"/>
        <v>270000</v>
      </c>
      <c r="J9" s="50"/>
      <c r="K9" s="51">
        <v>1</v>
      </c>
      <c r="L9" s="123" t="s">
        <v>106</v>
      </c>
      <c r="M9" s="53">
        <v>270000</v>
      </c>
      <c r="N9" s="112">
        <f t="shared" ref="N9:N10" si="3">+K9*M9</f>
        <v>270000</v>
      </c>
      <c r="O9" s="55">
        <v>0</v>
      </c>
      <c r="P9" s="53">
        <f t="shared" ref="P9:P10" si="4">+(-N9*O9)+N9</f>
        <v>270000</v>
      </c>
      <c r="Q9" s="166"/>
      <c r="R9" s="173" t="s">
        <v>108</v>
      </c>
      <c r="S9" s="128"/>
      <c r="T9" s="117"/>
    </row>
    <row r="10" spans="2:20" s="126" customFormat="1" ht="13.8" hidden="1">
      <c r="B10" s="127" t="s">
        <v>43</v>
      </c>
      <c r="C10" s="128"/>
      <c r="D10" s="105"/>
      <c r="E10" s="125"/>
      <c r="F10" s="51"/>
      <c r="G10" s="123"/>
      <c r="H10" s="53"/>
      <c r="I10" s="53">
        <f t="shared" si="0"/>
        <v>0</v>
      </c>
      <c r="J10" s="50"/>
      <c r="K10" s="51"/>
      <c r="L10" s="123"/>
      <c r="M10" s="53"/>
      <c r="N10" s="112">
        <f t="shared" si="3"/>
        <v>0</v>
      </c>
      <c r="O10" s="55">
        <v>0</v>
      </c>
      <c r="P10" s="53">
        <f t="shared" si="4"/>
        <v>0</v>
      </c>
      <c r="Q10" s="166"/>
      <c r="R10" s="173"/>
      <c r="S10" s="128"/>
      <c r="T10" s="117"/>
    </row>
    <row r="11" spans="2:20" s="126" customFormat="1" ht="13.8" hidden="1">
      <c r="B11" s="127" t="s">
        <v>44</v>
      </c>
      <c r="C11" s="128"/>
      <c r="D11" s="105"/>
      <c r="E11" s="125"/>
      <c r="F11" s="51"/>
      <c r="G11" s="123"/>
      <c r="H11" s="53"/>
      <c r="I11" s="53">
        <f t="shared" si="0"/>
        <v>0</v>
      </c>
      <c r="J11" s="50"/>
      <c r="K11" s="51"/>
      <c r="L11" s="123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73"/>
      <c r="S11" s="128"/>
      <c r="T11" s="117"/>
    </row>
    <row r="12" spans="2:20" s="126" customFormat="1" ht="13.8" hidden="1">
      <c r="B12" s="127" t="s">
        <v>45</v>
      </c>
      <c r="C12" s="128"/>
      <c r="D12" s="105"/>
      <c r="E12" s="125"/>
      <c r="F12" s="51"/>
      <c r="G12" s="123"/>
      <c r="H12" s="53"/>
      <c r="I12" s="53">
        <f t="shared" si="0"/>
        <v>0</v>
      </c>
      <c r="J12" s="50"/>
      <c r="K12" s="51"/>
      <c r="L12" s="123"/>
      <c r="M12" s="53"/>
      <c r="N12" s="112">
        <f t="shared" si="1"/>
        <v>0</v>
      </c>
      <c r="O12" s="55">
        <v>0</v>
      </c>
      <c r="P12" s="53">
        <f t="shared" si="2"/>
        <v>0</v>
      </c>
      <c r="Q12" s="54"/>
      <c r="R12" s="173"/>
      <c r="S12" s="128"/>
      <c r="T12" s="117"/>
    </row>
    <row r="13" spans="2:20" s="126" customFormat="1" ht="13.8" hidden="1">
      <c r="B13" s="127" t="s">
        <v>46</v>
      </c>
      <c r="C13" s="128"/>
      <c r="D13" s="105"/>
      <c r="E13" s="125"/>
      <c r="F13" s="51"/>
      <c r="G13" s="123"/>
      <c r="H13" s="53"/>
      <c r="I13" s="53">
        <f t="shared" si="0"/>
        <v>0</v>
      </c>
      <c r="J13" s="50"/>
      <c r="K13" s="51"/>
      <c r="L13" s="123"/>
      <c r="M13" s="53"/>
      <c r="N13" s="112">
        <f t="shared" si="1"/>
        <v>0</v>
      </c>
      <c r="O13" s="55">
        <v>0</v>
      </c>
      <c r="P13" s="53">
        <f t="shared" si="2"/>
        <v>0</v>
      </c>
      <c r="Q13" s="54"/>
      <c r="R13" s="168"/>
      <c r="S13" s="128"/>
      <c r="T13" s="117"/>
    </row>
    <row r="14" spans="2:20" s="126" customFormat="1" ht="13.8" hidden="1">
      <c r="B14" s="127" t="s">
        <v>47</v>
      </c>
      <c r="C14" s="128"/>
      <c r="D14" s="105"/>
      <c r="E14" s="125"/>
      <c r="F14" s="51"/>
      <c r="G14" s="123"/>
      <c r="H14" s="53"/>
      <c r="I14" s="53">
        <f t="shared" si="0"/>
        <v>0</v>
      </c>
      <c r="J14" s="50"/>
      <c r="K14" s="51"/>
      <c r="L14" s="123"/>
      <c r="M14" s="53"/>
      <c r="N14" s="112">
        <f t="shared" si="1"/>
        <v>0</v>
      </c>
      <c r="O14" s="55">
        <v>0</v>
      </c>
      <c r="P14" s="53">
        <f t="shared" si="2"/>
        <v>0</v>
      </c>
      <c r="Q14" s="54"/>
      <c r="R14" s="173"/>
      <c r="S14" s="128"/>
      <c r="T14" s="118"/>
    </row>
    <row r="15" spans="2:20" s="126" customFormat="1" ht="13.8" hidden="1">
      <c r="B15" s="127" t="s">
        <v>49</v>
      </c>
      <c r="C15" s="128"/>
      <c r="D15" s="105"/>
      <c r="E15" s="125"/>
      <c r="F15" s="51"/>
      <c r="G15" s="123"/>
      <c r="H15" s="53"/>
      <c r="I15" s="53">
        <f t="shared" si="0"/>
        <v>0</v>
      </c>
      <c r="J15" s="50"/>
      <c r="K15" s="51"/>
      <c r="L15" s="123"/>
      <c r="M15" s="53"/>
      <c r="N15" s="112">
        <f t="shared" si="1"/>
        <v>0</v>
      </c>
      <c r="O15" s="55">
        <v>0</v>
      </c>
      <c r="P15" s="53">
        <f t="shared" si="2"/>
        <v>0</v>
      </c>
      <c r="Q15" s="166"/>
      <c r="R15" s="173"/>
      <c r="S15" s="128"/>
      <c r="T15" s="118"/>
    </row>
    <row r="16" spans="2:20" s="126" customFormat="1" ht="13.8" hidden="1">
      <c r="B16" s="127" t="s">
        <v>50</v>
      </c>
      <c r="C16" s="128"/>
      <c r="D16" s="105"/>
      <c r="E16" s="125"/>
      <c r="F16" s="51"/>
      <c r="G16" s="123"/>
      <c r="H16" s="53"/>
      <c r="I16" s="53">
        <f t="shared" si="0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66"/>
      <c r="R16" s="173"/>
      <c r="S16" s="128"/>
      <c r="T16" s="118"/>
    </row>
    <row r="17" spans="2:20" ht="13.8" hidden="1">
      <c r="B17" s="127" t="s">
        <v>51</v>
      </c>
      <c r="C17" s="35"/>
      <c r="D17" s="99"/>
      <c r="E17" s="49"/>
      <c r="F17" s="51"/>
      <c r="G17" s="52"/>
      <c r="H17" s="53"/>
      <c r="I17" s="53">
        <f t="shared" ref="I17:I60" si="5">+F17*H17</f>
        <v>0</v>
      </c>
      <c r="J17" s="50"/>
      <c r="K17" s="51"/>
      <c r="L17" s="52"/>
      <c r="M17" s="53"/>
      <c r="N17" s="112">
        <f t="shared" si="1"/>
        <v>0</v>
      </c>
      <c r="O17" s="55">
        <v>0</v>
      </c>
      <c r="P17" s="53">
        <f t="shared" si="2"/>
        <v>0</v>
      </c>
      <c r="Q17" s="54"/>
      <c r="R17" s="173"/>
      <c r="S17" s="35"/>
      <c r="T17" s="118"/>
    </row>
    <row r="18" spans="2:20" ht="13.8" hidden="1">
      <c r="B18" s="127" t="s">
        <v>52</v>
      </c>
      <c r="C18" s="35"/>
      <c r="D18" s="99"/>
      <c r="E18" s="49"/>
      <c r="F18" s="51"/>
      <c r="G18" s="52"/>
      <c r="H18" s="53"/>
      <c r="I18" s="53">
        <f t="shared" si="5"/>
        <v>0</v>
      </c>
      <c r="J18" s="50"/>
      <c r="K18" s="51"/>
      <c r="L18" s="52"/>
      <c r="M18" s="53"/>
      <c r="N18" s="112">
        <f t="shared" si="1"/>
        <v>0</v>
      </c>
      <c r="O18" s="55">
        <v>0</v>
      </c>
      <c r="P18" s="53">
        <f t="shared" si="2"/>
        <v>0</v>
      </c>
      <c r="Q18" s="54"/>
      <c r="R18" s="173"/>
      <c r="S18" s="35"/>
      <c r="T18" s="118"/>
    </row>
    <row r="19" spans="2:20" ht="13.8" hidden="1">
      <c r="B19" s="127" t="s">
        <v>53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51"/>
      <c r="L19" s="52"/>
      <c r="M19" s="53"/>
      <c r="N19" s="112">
        <f t="shared" si="1"/>
        <v>0</v>
      </c>
      <c r="O19" s="55">
        <v>0</v>
      </c>
      <c r="P19" s="53">
        <f t="shared" si="2"/>
        <v>0</v>
      </c>
      <c r="Q19" s="54"/>
      <c r="R19" s="173"/>
      <c r="S19" s="35"/>
      <c r="T19" s="118"/>
    </row>
    <row r="20" spans="2:20" ht="13.8" hidden="1">
      <c r="B20" s="127" t="s">
        <v>54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51"/>
      <c r="L20" s="52"/>
      <c r="M20" s="53"/>
      <c r="N20" s="112">
        <f t="shared" si="1"/>
        <v>0</v>
      </c>
      <c r="O20" s="55">
        <v>0</v>
      </c>
      <c r="P20" s="53">
        <f t="shared" si="2"/>
        <v>0</v>
      </c>
      <c r="Q20" s="54"/>
      <c r="R20" s="168"/>
      <c r="S20" s="35"/>
      <c r="T20" s="117"/>
    </row>
    <row r="21" spans="2:20" ht="13.8" hidden="1">
      <c r="B21" s="127" t="s">
        <v>55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51"/>
      <c r="L21" s="52"/>
      <c r="M21" s="53"/>
      <c r="N21" s="112">
        <f t="shared" si="1"/>
        <v>0</v>
      </c>
      <c r="O21" s="55">
        <v>0</v>
      </c>
      <c r="P21" s="53">
        <f t="shared" si="2"/>
        <v>0</v>
      </c>
      <c r="Q21" s="54"/>
      <c r="R21" s="168"/>
      <c r="S21" s="35"/>
      <c r="T21" s="118"/>
    </row>
    <row r="22" spans="2:20" ht="13.8" hidden="1">
      <c r="B22" s="127" t="s">
        <v>56</v>
      </c>
      <c r="C22" s="73"/>
      <c r="D22" s="108"/>
      <c r="E22" s="109"/>
      <c r="F22" s="110"/>
      <c r="G22" s="111"/>
      <c r="H22" s="112"/>
      <c r="I22" s="112">
        <f t="shared" si="5"/>
        <v>0</v>
      </c>
      <c r="J22" s="113"/>
      <c r="K22" s="110"/>
      <c r="L22" s="111"/>
      <c r="M22" s="112"/>
      <c r="N22" s="112">
        <f t="shared" si="1"/>
        <v>0</v>
      </c>
      <c r="O22" s="114">
        <v>0</v>
      </c>
      <c r="P22" s="112">
        <f t="shared" si="2"/>
        <v>0</v>
      </c>
      <c r="Q22" s="115"/>
      <c r="R22" s="168"/>
      <c r="S22" s="73"/>
      <c r="T22" s="119"/>
    </row>
    <row r="23" spans="2:20" ht="13.8" hidden="1">
      <c r="B23" s="127" t="s">
        <v>57</v>
      </c>
      <c r="C23" s="73"/>
      <c r="D23" s="174"/>
      <c r="E23" s="109"/>
      <c r="F23" s="110"/>
      <c r="G23" s="111"/>
      <c r="H23" s="112"/>
      <c r="I23" s="112">
        <f t="shared" si="5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15"/>
      <c r="R23" s="168"/>
      <c r="S23" s="73"/>
      <c r="T23" s="120"/>
    </row>
    <row r="24" spans="2:20" ht="13.8" hidden="1" customHeight="1">
      <c r="B24" s="127" t="s">
        <v>58</v>
      </c>
      <c r="C24" s="73"/>
      <c r="D24" s="108"/>
      <c r="E24" s="109"/>
      <c r="F24" s="110"/>
      <c r="G24" s="111"/>
      <c r="H24" s="112"/>
      <c r="I24" s="112">
        <f t="shared" si="5"/>
        <v>0</v>
      </c>
      <c r="J24" s="113"/>
      <c r="K24" s="110"/>
      <c r="L24" s="111"/>
      <c r="M24" s="129"/>
      <c r="N24" s="112">
        <f t="shared" si="1"/>
        <v>0</v>
      </c>
      <c r="O24" s="114">
        <v>0</v>
      </c>
      <c r="P24" s="112">
        <f t="shared" si="2"/>
        <v>0</v>
      </c>
      <c r="Q24" s="115"/>
      <c r="R24" s="117"/>
      <c r="S24" s="73"/>
      <c r="T24" s="120"/>
    </row>
    <row r="25" spans="2:20" ht="13.8" hidden="1" customHeight="1">
      <c r="B25" s="127" t="s">
        <v>59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29"/>
      <c r="N25" s="112">
        <f t="shared" si="1"/>
        <v>0</v>
      </c>
      <c r="O25" s="114">
        <v>0</v>
      </c>
      <c r="P25" s="112">
        <f t="shared" si="2"/>
        <v>0</v>
      </c>
      <c r="Q25" s="115"/>
      <c r="R25" s="117"/>
      <c r="S25" s="73"/>
      <c r="T25" s="120"/>
    </row>
    <row r="26" spans="2:20" ht="13.8" hidden="1" customHeight="1">
      <c r="B26" s="127" t="s">
        <v>60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29"/>
      <c r="N26" s="112">
        <f t="shared" si="1"/>
        <v>0</v>
      </c>
      <c r="O26" s="114">
        <v>0</v>
      </c>
      <c r="P26" s="112">
        <f t="shared" si="2"/>
        <v>0</v>
      </c>
      <c r="Q26" s="115"/>
      <c r="R26" s="117"/>
      <c r="S26" s="73"/>
      <c r="T26" s="119"/>
    </row>
    <row r="27" spans="2:20" ht="13.8" hidden="1" customHeight="1">
      <c r="B27" s="127" t="s">
        <v>61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29"/>
      <c r="N27" s="112">
        <f t="shared" si="1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hidden="1" customHeight="1">
      <c r="B28" s="127" t="s">
        <v>62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29"/>
      <c r="N28" s="112">
        <f t="shared" si="1"/>
        <v>0</v>
      </c>
      <c r="O28" s="114">
        <v>0</v>
      </c>
      <c r="P28" s="112">
        <f t="shared" si="2"/>
        <v>0</v>
      </c>
      <c r="Q28" s="115"/>
      <c r="R28" s="120"/>
      <c r="S28" s="73"/>
      <c r="T28" s="120"/>
    </row>
    <row r="29" spans="2:20" ht="13.8" hidden="1" customHeight="1">
      <c r="B29" s="127" t="s">
        <v>63</v>
      </c>
      <c r="C29" s="73"/>
      <c r="D29" s="134"/>
      <c r="E29" s="135"/>
      <c r="F29" s="130"/>
      <c r="G29" s="131"/>
      <c r="H29" s="132"/>
      <c r="I29" s="112">
        <f t="shared" si="5"/>
        <v>0</v>
      </c>
      <c r="J29" s="113"/>
      <c r="K29" s="110"/>
      <c r="L29" s="111"/>
      <c r="M29" s="112"/>
      <c r="N29" s="112">
        <f t="shared" ref="N29" si="6">+K29*M29</f>
        <v>0</v>
      </c>
      <c r="O29" s="114">
        <v>0</v>
      </c>
      <c r="P29" s="112">
        <f t="shared" si="2"/>
        <v>0</v>
      </c>
      <c r="Q29" s="133"/>
      <c r="R29" s="169"/>
      <c r="S29" s="73"/>
      <c r="T29" s="120"/>
    </row>
    <row r="30" spans="2:20" ht="13.8" hidden="1" customHeight="1">
      <c r="B30" s="127" t="s">
        <v>64</v>
      </c>
      <c r="C30" s="73"/>
      <c r="D30" s="136"/>
      <c r="E30" s="135"/>
      <c r="F30" s="130"/>
      <c r="G30" s="131"/>
      <c r="H30" s="132"/>
      <c r="I30" s="112">
        <f t="shared" si="5"/>
        <v>0</v>
      </c>
      <c r="J30" s="113"/>
      <c r="K30" s="110"/>
      <c r="L30" s="111"/>
      <c r="M30" s="112"/>
      <c r="N30" s="112">
        <f t="shared" ref="N30" si="7">+K30*M30</f>
        <v>0</v>
      </c>
      <c r="O30" s="114">
        <v>0</v>
      </c>
      <c r="P30" s="112">
        <f t="shared" si="2"/>
        <v>0</v>
      </c>
      <c r="Q30" s="115"/>
      <c r="R30" s="120"/>
      <c r="S30" s="73"/>
      <c r="T30" s="120"/>
    </row>
    <row r="31" spans="2:20" ht="13.8" hidden="1" customHeight="1">
      <c r="B31" s="127" t="s">
        <v>65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12"/>
      <c r="N31" s="112">
        <f t="shared" si="1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 customHeight="1">
      <c r="B32" s="127" t="s">
        <v>66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12"/>
      <c r="N32" s="112">
        <f t="shared" si="1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 customHeight="1">
      <c r="B33" s="127" t="s">
        <v>67</v>
      </c>
      <c r="C33" s="73"/>
      <c r="D33" s="108"/>
      <c r="E33" s="109"/>
      <c r="F33" s="110"/>
      <c r="G33" s="111"/>
      <c r="H33" s="112"/>
      <c r="I33" s="112">
        <f t="shared" si="5"/>
        <v>0</v>
      </c>
      <c r="J33" s="113"/>
      <c r="K33" s="110"/>
      <c r="L33" s="111"/>
      <c r="M33" s="112"/>
      <c r="N33" s="112">
        <f t="shared" si="1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 t="s">
        <v>68</v>
      </c>
      <c r="C34" s="73"/>
      <c r="D34" s="108"/>
      <c r="E34" s="109"/>
      <c r="F34" s="110"/>
      <c r="G34" s="111"/>
      <c r="H34" s="112"/>
      <c r="I34" s="112">
        <f t="shared" si="5"/>
        <v>0</v>
      </c>
      <c r="J34" s="113"/>
      <c r="K34" s="110"/>
      <c r="L34" s="111"/>
      <c r="M34" s="112"/>
      <c r="N34" s="112">
        <f t="shared" si="1"/>
        <v>0</v>
      </c>
      <c r="O34" s="114">
        <v>0</v>
      </c>
      <c r="P34" s="112">
        <f t="shared" si="2"/>
        <v>0</v>
      </c>
      <c r="Q34" s="115"/>
      <c r="R34" s="119"/>
      <c r="S34" s="73"/>
      <c r="T34" s="119"/>
    </row>
    <row r="35" spans="2:20" ht="13.8" hidden="1">
      <c r="B35" s="127" t="s">
        <v>69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0"/>
      <c r="S35" s="73"/>
      <c r="T35" s="120"/>
    </row>
    <row r="36" spans="2:20" ht="13.8" hidden="1">
      <c r="B36" s="127" t="s">
        <v>70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19"/>
      <c r="S36" s="73"/>
      <c r="T36" s="119"/>
    </row>
    <row r="37" spans="2:20" ht="13.8" hidden="1">
      <c r="B37" s="127" t="s">
        <v>71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0"/>
      <c r="S37" s="73"/>
      <c r="T37" s="120"/>
    </row>
    <row r="38" spans="2:20" ht="13.8" hidden="1">
      <c r="B38" s="127" t="s">
        <v>72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0"/>
      <c r="S38" s="73"/>
      <c r="T38" s="120"/>
    </row>
    <row r="39" spans="2:20" ht="13.8" hidden="1">
      <c r="B39" s="127" t="s">
        <v>73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0"/>
      <c r="S39" s="73"/>
      <c r="T39" s="120"/>
    </row>
    <row r="40" spans="2:20" ht="13.8" hidden="1">
      <c r="B40" s="127" t="s">
        <v>74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0"/>
      <c r="S40" s="73"/>
      <c r="T40" s="120"/>
    </row>
    <row r="41" spans="2:20" ht="13.8" hidden="1">
      <c r="B41" s="127" t="s">
        <v>75</v>
      </c>
      <c r="C41" s="35"/>
      <c r="D41" s="99"/>
      <c r="E41" s="49"/>
      <c r="F41" s="51"/>
      <c r="G41" s="52"/>
      <c r="H41" s="53"/>
      <c r="I41" s="53">
        <f t="shared" si="5"/>
        <v>0</v>
      </c>
      <c r="J41" s="50"/>
      <c r="K41" s="51"/>
      <c r="L41" s="52"/>
      <c r="M41" s="53"/>
      <c r="N41" s="53">
        <f t="shared" si="1"/>
        <v>0</v>
      </c>
      <c r="O41" s="55">
        <v>0</v>
      </c>
      <c r="P41" s="53">
        <f t="shared" si="2"/>
        <v>0</v>
      </c>
      <c r="Q41" s="54"/>
      <c r="R41" s="117"/>
      <c r="S41" s="35"/>
      <c r="T41" s="117"/>
    </row>
    <row r="42" spans="2:20" ht="13.8" hidden="1">
      <c r="B42" s="127" t="s">
        <v>76</v>
      </c>
      <c r="C42" s="35"/>
      <c r="D42" s="99"/>
      <c r="E42" s="49"/>
      <c r="F42" s="51"/>
      <c r="G42" s="52"/>
      <c r="H42" s="53"/>
      <c r="I42" s="53">
        <f t="shared" si="5"/>
        <v>0</v>
      </c>
      <c r="J42" s="50"/>
      <c r="K42" s="51"/>
      <c r="L42" s="52"/>
      <c r="M42" s="53"/>
      <c r="N42" s="53">
        <f t="shared" si="1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 t="s">
        <v>77</v>
      </c>
      <c r="C43" s="35"/>
      <c r="D43" s="99"/>
      <c r="E43" s="49"/>
      <c r="F43" s="51"/>
      <c r="G43" s="52"/>
      <c r="H43" s="53"/>
      <c r="I43" s="53">
        <f t="shared" si="5"/>
        <v>0</v>
      </c>
      <c r="J43" s="50"/>
      <c r="K43" s="51"/>
      <c r="L43" s="52"/>
      <c r="M43" s="53"/>
      <c r="N43" s="53">
        <f t="shared" si="1"/>
        <v>0</v>
      </c>
      <c r="O43" s="55">
        <v>0</v>
      </c>
      <c r="P43" s="53">
        <f t="shared" si="2"/>
        <v>0</v>
      </c>
      <c r="Q43" s="54"/>
      <c r="R43" s="117"/>
      <c r="S43" s="35"/>
      <c r="T43" s="117"/>
    </row>
    <row r="44" spans="2:20" ht="13.8" hidden="1">
      <c r="B44" s="127" t="s">
        <v>78</v>
      </c>
      <c r="C44" s="35"/>
      <c r="D44" s="99"/>
      <c r="E44" s="49"/>
      <c r="F44" s="51"/>
      <c r="G44" s="52"/>
      <c r="H44" s="53"/>
      <c r="I44" s="53">
        <f t="shared" si="5"/>
        <v>0</v>
      </c>
      <c r="J44" s="50"/>
      <c r="K44" s="51"/>
      <c r="L44" s="52"/>
      <c r="M44" s="53"/>
      <c r="N44" s="53">
        <f t="shared" si="1"/>
        <v>0</v>
      </c>
      <c r="O44" s="55">
        <v>0</v>
      </c>
      <c r="P44" s="53">
        <f t="shared" si="2"/>
        <v>0</v>
      </c>
      <c r="Q44" s="54"/>
      <c r="R44" s="118"/>
      <c r="S44" s="35"/>
      <c r="T44" s="118"/>
    </row>
    <row r="45" spans="2:20" ht="13.8" hidden="1">
      <c r="B45" s="127" t="s">
        <v>79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 t="s">
        <v>80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 t="s">
        <v>81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 t="s">
        <v>82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 t="s">
        <v>83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 t="s">
        <v>84</v>
      </c>
      <c r="C50" s="35"/>
      <c r="D50" s="105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17"/>
      <c r="S50" s="35"/>
      <c r="T50" s="117"/>
    </row>
    <row r="51" spans="2:20" ht="13.8" hidden="1">
      <c r="B51" s="127" t="s">
        <v>85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 t="s">
        <v>86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18"/>
      <c r="S52" s="35"/>
      <c r="T52" s="118"/>
    </row>
    <row r="53" spans="2:20" ht="13.8" hidden="1">
      <c r="B53" s="127" t="s">
        <v>87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 t="s">
        <v>88</v>
      </c>
      <c r="C54" s="35"/>
      <c r="D54" s="99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8"/>
    </row>
    <row r="55" spans="2:20" ht="13.8" hidden="1">
      <c r="B55" s="127" t="s">
        <v>89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18"/>
      <c r="S55" s="35"/>
      <c r="T55" s="118"/>
    </row>
    <row r="56" spans="2:20" ht="13.8" hidden="1">
      <c r="B56" s="127" t="s">
        <v>90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18"/>
      <c r="S56" s="35"/>
      <c r="T56" s="118"/>
    </row>
    <row r="57" spans="2:20" ht="13.8" hidden="1">
      <c r="B57" s="127" t="s">
        <v>91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18"/>
      <c r="S57" s="35"/>
      <c r="T57" s="118"/>
    </row>
    <row r="58" spans="2:20" ht="13.8" hidden="1">
      <c r="B58" s="127" t="s">
        <v>92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17"/>
      <c r="S58" s="35"/>
      <c r="T58" s="117"/>
    </row>
    <row r="59" spans="2:20" ht="13.8" hidden="1">
      <c r="B59" s="127" t="s">
        <v>93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18"/>
      <c r="S59" s="35"/>
      <c r="T59" s="118"/>
    </row>
    <row r="60" spans="2:20" ht="13.8" hidden="1">
      <c r="B60" s="127" t="s">
        <v>94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17"/>
      <c r="S60" s="35"/>
      <c r="T60" s="117"/>
    </row>
    <row r="61" spans="2:20" ht="13.8"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</row>
    <row r="62" spans="2:20" ht="13.2" customHeight="1">
      <c r="B62" s="56"/>
      <c r="C62" s="35"/>
      <c r="D62" s="77"/>
      <c r="E62" s="66"/>
      <c r="F62" s="191" t="s">
        <v>37</v>
      </c>
      <c r="G62" s="192"/>
      <c r="H62" s="192"/>
      <c r="I62" s="78">
        <f>SUM(I7:I61)</f>
        <v>488592.8</v>
      </c>
      <c r="J62" s="50"/>
      <c r="K62" s="191" t="s">
        <v>11</v>
      </c>
      <c r="L62" s="192"/>
      <c r="M62" s="192"/>
      <c r="N62" s="192"/>
      <c r="O62" s="192"/>
      <c r="P62" s="79">
        <f>SUM(P7:P61)</f>
        <v>488592.4</v>
      </c>
      <c r="Q62" s="57"/>
      <c r="R62" s="170"/>
      <c r="S62" s="35"/>
      <c r="T62" s="35"/>
    </row>
    <row r="63" spans="2:20" ht="13.2" hidden="1" customHeight="1">
      <c r="B63" s="56"/>
      <c r="C63" s="35"/>
      <c r="D63" s="77"/>
      <c r="E63" s="66"/>
      <c r="F63" s="193" t="s">
        <v>38</v>
      </c>
      <c r="G63" s="194"/>
      <c r="H63" s="194"/>
      <c r="I63" s="81">
        <v>0</v>
      </c>
      <c r="J63" s="50"/>
      <c r="K63" s="106"/>
      <c r="L63" s="107"/>
      <c r="M63" s="195" t="s">
        <v>38</v>
      </c>
      <c r="N63" s="195"/>
      <c r="O63" s="195"/>
      <c r="P63" s="82">
        <v>0</v>
      </c>
      <c r="Q63" s="58"/>
      <c r="R63" s="171"/>
      <c r="S63" s="35"/>
      <c r="T63" s="35"/>
    </row>
    <row r="64" spans="2:20" ht="13.2" customHeight="1">
      <c r="B64" s="56"/>
      <c r="C64" s="35"/>
      <c r="D64" s="80"/>
      <c r="E64" s="80"/>
      <c r="F64" s="196" t="s">
        <v>12</v>
      </c>
      <c r="G64" s="195"/>
      <c r="H64" s="195"/>
      <c r="I64" s="81">
        <f>SUM(I62+I63)</f>
        <v>488592.8</v>
      </c>
      <c r="J64" s="50"/>
      <c r="K64" s="196" t="s">
        <v>12</v>
      </c>
      <c r="L64" s="195"/>
      <c r="M64" s="195"/>
      <c r="N64" s="195"/>
      <c r="O64" s="195"/>
      <c r="P64" s="82">
        <f>SUM(P62+P63)</f>
        <v>488592.4</v>
      </c>
      <c r="Q64" s="58"/>
      <c r="R64" s="171"/>
      <c r="S64" s="35"/>
      <c r="T64" s="35"/>
    </row>
    <row r="65" spans="2:20" ht="13.2" hidden="1" customHeight="1">
      <c r="B65" s="56"/>
      <c r="C65" s="35"/>
      <c r="D65" s="80"/>
      <c r="E65" s="83"/>
      <c r="F65" s="70"/>
      <c r="G65" s="197" t="s">
        <v>33</v>
      </c>
      <c r="H65" s="197"/>
      <c r="I65" s="84">
        <v>0</v>
      </c>
      <c r="J65" s="59"/>
      <c r="K65" s="198" t="s">
        <v>34</v>
      </c>
      <c r="L65" s="197"/>
      <c r="M65" s="197"/>
      <c r="N65" s="197"/>
      <c r="O65" s="197"/>
      <c r="P65" s="85">
        <v>0</v>
      </c>
      <c r="Q65" s="58"/>
      <c r="R65" s="171"/>
      <c r="S65" s="35"/>
      <c r="T65" s="35"/>
    </row>
    <row r="66" spans="2:20" ht="13.2" customHeight="1">
      <c r="B66" s="56"/>
      <c r="C66" s="35"/>
      <c r="D66" s="35"/>
      <c r="E66" s="86"/>
      <c r="F66" s="68"/>
      <c r="G66" s="199" t="s">
        <v>35</v>
      </c>
      <c r="H66" s="199"/>
      <c r="I66" s="87">
        <f>+I64+I65</f>
        <v>488592.8</v>
      </c>
      <c r="J66" s="50"/>
      <c r="K66" s="200" t="s">
        <v>13</v>
      </c>
      <c r="L66" s="199"/>
      <c r="M66" s="199"/>
      <c r="N66" s="199"/>
      <c r="O66" s="199"/>
      <c r="P66" s="91">
        <f>SUM(P64:P65)</f>
        <v>488592.4</v>
      </c>
      <c r="Q66" s="61"/>
      <c r="R66" s="171"/>
      <c r="S66" s="35"/>
      <c r="T66" s="35"/>
    </row>
    <row r="67" spans="2:20" ht="13.2" customHeight="1">
      <c r="B67" s="56"/>
      <c r="C67" s="35"/>
      <c r="D67" s="80"/>
      <c r="E67" s="88"/>
      <c r="F67" s="68"/>
      <c r="G67" s="69"/>
      <c r="H67" s="69"/>
      <c r="I67" s="89"/>
      <c r="J67" s="50"/>
      <c r="K67" s="68"/>
      <c r="L67" s="69"/>
      <c r="M67" s="69"/>
      <c r="N67" s="69"/>
      <c r="O67" s="69"/>
      <c r="P67" s="60"/>
      <c r="Q67" s="61"/>
      <c r="R67" s="171"/>
      <c r="S67" s="35"/>
      <c r="T67" s="35"/>
    </row>
    <row r="68" spans="2:20" ht="15.6" customHeight="1">
      <c r="B68" s="56"/>
      <c r="C68" s="35"/>
      <c r="D68" s="80"/>
      <c r="E68" s="67"/>
      <c r="F68" s="201"/>
      <c r="G68" s="202"/>
      <c r="H68" s="202"/>
      <c r="I68" s="90"/>
      <c r="J68" s="50"/>
      <c r="K68" s="201"/>
      <c r="L68" s="202"/>
      <c r="M68" s="202"/>
      <c r="N68" s="202"/>
      <c r="O68" s="202"/>
      <c r="P68" s="62"/>
      <c r="Q68" s="62"/>
      <c r="R68" s="172"/>
      <c r="S68" s="35"/>
      <c r="T68" s="35"/>
    </row>
    <row r="69" spans="2:20" ht="13.2" customHeight="1">
      <c r="B69" s="190"/>
      <c r="C69" s="190"/>
      <c r="D69" s="190"/>
      <c r="E69" s="190"/>
      <c r="F69" s="190"/>
      <c r="G69" s="190"/>
      <c r="H69" s="190"/>
    </row>
    <row r="70" spans="2:20">
      <c r="B70" s="190"/>
      <c r="C70" s="190"/>
      <c r="D70" s="190"/>
      <c r="E70" s="190"/>
      <c r="F70" s="190"/>
      <c r="G70" s="190"/>
      <c r="H70" s="190"/>
      <c r="I70" s="124">
        <f>P66-I66</f>
        <v>-0.3999999999650754</v>
      </c>
    </row>
    <row r="74" spans="2:20">
      <c r="I74" s="124"/>
    </row>
  </sheetData>
  <mergeCells count="15">
    <mergeCell ref="F3:I3"/>
    <mergeCell ref="K3:P3"/>
    <mergeCell ref="B69:H70"/>
    <mergeCell ref="F62:H62"/>
    <mergeCell ref="K62:O62"/>
    <mergeCell ref="F63:H63"/>
    <mergeCell ref="M63:O63"/>
    <mergeCell ref="F64:H64"/>
    <mergeCell ref="K64:O64"/>
    <mergeCell ref="G65:H65"/>
    <mergeCell ref="K65:O65"/>
    <mergeCell ref="G66:H66"/>
    <mergeCell ref="K66:O66"/>
    <mergeCell ref="F68:H68"/>
    <mergeCell ref="K68:O68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tabSelected="1" zoomScaleNormal="100" workbookViewId="0">
      <selection activeCell="M40" sqref="M40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47.3320312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18.1093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5" t="s">
        <v>14</v>
      </c>
      <c r="E2" s="205"/>
      <c r="F2" s="205"/>
      <c r="G2" s="211" t="s">
        <v>15</v>
      </c>
      <c r="H2" s="212"/>
      <c r="I2" s="212"/>
      <c r="J2" s="212"/>
      <c r="K2" s="212"/>
      <c r="L2" s="212"/>
      <c r="M2" s="213"/>
    </row>
    <row r="3" spans="1:13">
      <c r="B3" s="4"/>
      <c r="C3" s="93" t="s">
        <v>109</v>
      </c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 t="s">
        <v>110</v>
      </c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>
      <c r="A5" s="137"/>
      <c r="B5" s="138">
        <v>1</v>
      </c>
      <c r="C5" s="162" t="s">
        <v>102</v>
      </c>
      <c r="D5" s="177">
        <v>1</v>
      </c>
      <c r="E5" s="178">
        <v>144990</v>
      </c>
      <c r="F5" s="183">
        <f t="shared" ref="F5:F30" si="0">E5*D5</f>
        <v>144990</v>
      </c>
      <c r="G5" s="177">
        <v>1</v>
      </c>
      <c r="H5" s="141">
        <v>143642</v>
      </c>
      <c r="I5" s="140">
        <f t="shared" ref="I5:I30" si="1">H5*G5</f>
        <v>143642</v>
      </c>
      <c r="J5" s="142">
        <v>0</v>
      </c>
      <c r="K5" s="143">
        <f>ROUND(I5-(I5*J5),2)</f>
        <v>143642</v>
      </c>
      <c r="L5" s="146" t="s">
        <v>107</v>
      </c>
      <c r="M5" s="144" t="s">
        <v>101</v>
      </c>
    </row>
    <row r="6" spans="1:13" s="145" customFormat="1">
      <c r="A6" s="137"/>
      <c r="B6" s="138">
        <v>2</v>
      </c>
      <c r="C6" s="162" t="s">
        <v>103</v>
      </c>
      <c r="D6" s="177">
        <v>1</v>
      </c>
      <c r="E6" s="178">
        <v>99990</v>
      </c>
      <c r="F6" s="140">
        <f t="shared" si="0"/>
        <v>99990</v>
      </c>
      <c r="G6" s="177">
        <v>1</v>
      </c>
      <c r="H6" s="141">
        <v>64990</v>
      </c>
      <c r="I6" s="140">
        <f t="shared" si="1"/>
        <v>64990</v>
      </c>
      <c r="J6" s="142">
        <v>0</v>
      </c>
      <c r="K6" s="143">
        <f t="shared" ref="K6:K30" si="2">ROUND(I6-(I6*J6),2)</f>
        <v>64990</v>
      </c>
      <c r="L6" s="146" t="s">
        <v>107</v>
      </c>
      <c r="M6" s="144" t="s">
        <v>104</v>
      </c>
    </row>
    <row r="7" spans="1:13" s="152" customFormat="1" hidden="1">
      <c r="A7" s="147"/>
      <c r="B7" s="148"/>
      <c r="C7" s="163"/>
      <c r="D7" s="177"/>
      <c r="E7" s="179"/>
      <c r="F7" s="140">
        <f t="shared" si="0"/>
        <v>0</v>
      </c>
      <c r="G7" s="177"/>
      <c r="H7" s="141"/>
      <c r="I7" s="140">
        <f t="shared" si="1"/>
        <v>0</v>
      </c>
      <c r="J7" s="142">
        <v>0</v>
      </c>
      <c r="K7" s="143">
        <f t="shared" si="2"/>
        <v>0</v>
      </c>
      <c r="L7" s="146"/>
      <c r="M7" s="151"/>
    </row>
    <row r="8" spans="1:13" s="152" customFormat="1" hidden="1">
      <c r="A8" s="147"/>
      <c r="B8" s="148"/>
      <c r="C8" s="164"/>
      <c r="D8" s="177"/>
      <c r="E8" s="179"/>
      <c r="F8" s="140">
        <f t="shared" si="0"/>
        <v>0</v>
      </c>
      <c r="G8" s="177"/>
      <c r="H8" s="141"/>
      <c r="I8" s="140">
        <f t="shared" si="1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 hidden="1">
      <c r="A9" s="147"/>
      <c r="B9" s="148"/>
      <c r="C9" s="164"/>
      <c r="D9" s="177"/>
      <c r="E9" s="179"/>
      <c r="F9" s="140">
        <f t="shared" si="0"/>
        <v>0</v>
      </c>
      <c r="G9" s="177"/>
      <c r="H9" s="141"/>
      <c r="I9" s="140">
        <f t="shared" si="1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 hidden="1">
      <c r="A10" s="147"/>
      <c r="B10" s="148"/>
      <c r="C10" s="164"/>
      <c r="D10" s="177"/>
      <c r="E10" s="179"/>
      <c r="F10" s="140">
        <f t="shared" si="0"/>
        <v>0</v>
      </c>
      <c r="G10" s="177"/>
      <c r="H10" s="141"/>
      <c r="I10" s="140">
        <f t="shared" si="1"/>
        <v>0</v>
      </c>
      <c r="J10" s="142">
        <v>0</v>
      </c>
      <c r="K10" s="143">
        <f t="shared" si="2"/>
        <v>0</v>
      </c>
      <c r="L10" s="180"/>
      <c r="M10" s="151"/>
    </row>
    <row r="11" spans="1:13" s="152" customFormat="1" hidden="1">
      <c r="A11" s="147"/>
      <c r="B11" s="148"/>
      <c r="C11" s="164"/>
      <c r="D11" s="177"/>
      <c r="E11" s="179"/>
      <c r="F11" s="140">
        <f t="shared" si="0"/>
        <v>0</v>
      </c>
      <c r="G11" s="177"/>
      <c r="H11" s="141"/>
      <c r="I11" s="140">
        <f t="shared" si="1"/>
        <v>0</v>
      </c>
      <c r="J11" s="142">
        <v>0</v>
      </c>
      <c r="K11" s="143">
        <f t="shared" si="2"/>
        <v>0</v>
      </c>
      <c r="L11" s="180"/>
      <c r="M11" s="151"/>
    </row>
    <row r="12" spans="1:13" s="152" customFormat="1" hidden="1">
      <c r="A12" s="147"/>
      <c r="B12" s="148"/>
      <c r="C12" s="164"/>
      <c r="D12" s="177"/>
      <c r="E12" s="179"/>
      <c r="F12" s="140">
        <f t="shared" si="0"/>
        <v>0</v>
      </c>
      <c r="G12" s="177"/>
      <c r="H12" s="141"/>
      <c r="I12" s="140">
        <f t="shared" si="1"/>
        <v>0</v>
      </c>
      <c r="J12" s="142">
        <v>0</v>
      </c>
      <c r="K12" s="143">
        <f t="shared" si="2"/>
        <v>0</v>
      </c>
      <c r="L12" s="180"/>
      <c r="M12" s="151"/>
    </row>
    <row r="13" spans="1:13" s="152" customFormat="1" hidden="1">
      <c r="A13" s="147"/>
      <c r="B13" s="148"/>
      <c r="C13" s="164"/>
      <c r="D13" s="177"/>
      <c r="E13" s="179"/>
      <c r="F13" s="140">
        <f t="shared" si="0"/>
        <v>0</v>
      </c>
      <c r="G13" s="177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 hidden="1">
      <c r="A14" s="147"/>
      <c r="B14" s="148"/>
      <c r="C14" s="164"/>
      <c r="D14" s="177"/>
      <c r="E14" s="179"/>
      <c r="F14" s="140">
        <f t="shared" si="0"/>
        <v>0</v>
      </c>
      <c r="G14" s="177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 hidden="1">
      <c r="A15" s="147"/>
      <c r="B15" s="148"/>
      <c r="C15" s="164"/>
      <c r="D15" s="177"/>
      <c r="E15" s="179"/>
      <c r="F15" s="140">
        <f t="shared" si="0"/>
        <v>0</v>
      </c>
      <c r="G15" s="177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 hidden="1">
      <c r="A16" s="147"/>
      <c r="B16" s="148"/>
      <c r="C16" s="164"/>
      <c r="D16" s="177"/>
      <c r="E16" s="179"/>
      <c r="F16" s="140">
        <f t="shared" si="0"/>
        <v>0</v>
      </c>
      <c r="G16" s="177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 hidden="1">
      <c r="A17" s="147"/>
      <c r="B17" s="148"/>
      <c r="C17" s="164"/>
      <c r="D17" s="177"/>
      <c r="E17" s="179"/>
      <c r="F17" s="140">
        <f t="shared" si="0"/>
        <v>0</v>
      </c>
      <c r="G17" s="177"/>
      <c r="H17" s="141"/>
      <c r="I17" s="140">
        <f t="shared" si="1"/>
        <v>0</v>
      </c>
      <c r="J17" s="142">
        <v>0</v>
      </c>
      <c r="K17" s="143">
        <f t="shared" si="2"/>
        <v>0</v>
      </c>
      <c r="L17" s="180"/>
      <c r="M17" s="151"/>
    </row>
    <row r="18" spans="1:13" s="152" customFormat="1" hidden="1">
      <c r="A18" s="147"/>
      <c r="B18" s="148"/>
      <c r="C18" s="164"/>
      <c r="D18" s="177"/>
      <c r="E18" s="179"/>
      <c r="F18" s="140">
        <f t="shared" si="0"/>
        <v>0</v>
      </c>
      <c r="G18" s="177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 hidden="1">
      <c r="A19" s="147"/>
      <c r="B19" s="148"/>
      <c r="C19" s="164"/>
      <c r="D19" s="177"/>
      <c r="E19" s="179"/>
      <c r="F19" s="140">
        <f t="shared" si="0"/>
        <v>0</v>
      </c>
      <c r="G19" s="177"/>
      <c r="H19" s="141"/>
      <c r="I19" s="140">
        <f t="shared" si="1"/>
        <v>0</v>
      </c>
      <c r="J19" s="142">
        <v>0</v>
      </c>
      <c r="K19" s="143">
        <f t="shared" si="2"/>
        <v>0</v>
      </c>
      <c r="L19" s="180"/>
      <c r="M19" s="151"/>
    </row>
    <row r="20" spans="1:13" s="152" customFormat="1" hidden="1">
      <c r="A20" s="147"/>
      <c r="B20" s="148"/>
      <c r="C20" s="164"/>
      <c r="D20" s="177"/>
      <c r="E20" s="179"/>
      <c r="F20" s="140">
        <f t="shared" si="0"/>
        <v>0</v>
      </c>
      <c r="G20" s="177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 hidden="1">
      <c r="A21" s="147"/>
      <c r="B21" s="148"/>
      <c r="C21" s="164"/>
      <c r="D21" s="177"/>
      <c r="E21" s="179"/>
      <c r="F21" s="140">
        <f t="shared" si="0"/>
        <v>0</v>
      </c>
      <c r="G21" s="177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 hidden="1">
      <c r="A22" s="147"/>
      <c r="B22" s="138"/>
      <c r="C22" s="164"/>
      <c r="D22" s="177"/>
      <c r="E22" s="179"/>
      <c r="F22" s="140">
        <f t="shared" si="0"/>
        <v>0</v>
      </c>
      <c r="G22" s="177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 hidden="1">
      <c r="A23" s="147"/>
      <c r="B23" s="138"/>
      <c r="C23" s="164"/>
      <c r="D23" s="177"/>
      <c r="E23" s="179"/>
      <c r="F23" s="140">
        <f t="shared" si="0"/>
        <v>0</v>
      </c>
      <c r="G23" s="177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 hidden="1">
      <c r="A24" s="147"/>
      <c r="B24" s="138"/>
      <c r="C24" s="164"/>
      <c r="D24" s="177"/>
      <c r="E24" s="179"/>
      <c r="F24" s="140">
        <f t="shared" si="0"/>
        <v>0</v>
      </c>
      <c r="G24" s="177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 hidden="1">
      <c r="A25" s="147"/>
      <c r="B25" s="148">
        <v>21</v>
      </c>
      <c r="C25" s="164"/>
      <c r="D25" s="176"/>
      <c r="E25" s="182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 hidden="1">
      <c r="A26" s="147"/>
      <c r="B26" s="148">
        <v>22</v>
      </c>
      <c r="C26" s="175"/>
      <c r="D26" s="149"/>
      <c r="E26" s="182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 hidden="1">
      <c r="A27" s="147"/>
      <c r="B27" s="148">
        <v>23</v>
      </c>
      <c r="C27" s="164"/>
      <c r="D27" s="149"/>
      <c r="E27" s="182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 hidden="1">
      <c r="A28" s="137"/>
      <c r="B28" s="138">
        <v>24</v>
      </c>
      <c r="C28" s="153"/>
      <c r="D28" s="139"/>
      <c r="E28" s="178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 hidden="1">
      <c r="A29" s="137"/>
      <c r="B29" s="138">
        <v>25</v>
      </c>
      <c r="C29" s="153"/>
      <c r="D29" s="139"/>
      <c r="E29" s="178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 hidden="1">
      <c r="A30" s="137"/>
      <c r="B30" s="138">
        <v>26</v>
      </c>
      <c r="C30" s="153"/>
      <c r="D30" s="139"/>
      <c r="E30" s="178"/>
      <c r="F30" s="184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0" t="s">
        <v>36</v>
      </c>
      <c r="E32" s="210"/>
      <c r="F32" s="92">
        <f>SUM(F5:F30)</f>
        <v>244980</v>
      </c>
      <c r="G32" s="23" t="s">
        <v>24</v>
      </c>
      <c r="H32" s="100"/>
      <c r="I32" s="24"/>
      <c r="J32" s="25"/>
      <c r="K32" s="26">
        <f>SUM(K5:K31)</f>
        <v>208632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3" t="s">
        <v>30</v>
      </c>
      <c r="E35" s="204"/>
      <c r="F35" s="31">
        <f>'Daños Edificio'!I66</f>
        <v>488592.8</v>
      </c>
      <c r="J35" s="203" t="s">
        <v>30</v>
      </c>
      <c r="K35" s="204"/>
      <c r="L35" s="31">
        <f>'Daños Edificio'!P66</f>
        <v>488592.4</v>
      </c>
    </row>
    <row r="36" spans="2:13" ht="15">
      <c r="D36" s="206" t="s">
        <v>31</v>
      </c>
      <c r="E36" s="207"/>
      <c r="F36" s="32">
        <f>F32</f>
        <v>244980</v>
      </c>
      <c r="H36" s="95">
        <f>F37-L37</f>
        <v>36348.400000000023</v>
      </c>
      <c r="J36" s="206" t="s">
        <v>31</v>
      </c>
      <c r="K36" s="207"/>
      <c r="L36" s="32">
        <f>K32</f>
        <v>208632</v>
      </c>
    </row>
    <row r="37" spans="2:13" ht="15.6">
      <c r="D37" s="208" t="s">
        <v>32</v>
      </c>
      <c r="E37" s="209"/>
      <c r="F37" s="33">
        <f>SUM(F35:F36)</f>
        <v>733572.8</v>
      </c>
      <c r="J37" s="208" t="s">
        <v>32</v>
      </c>
      <c r="K37" s="209"/>
      <c r="L37" s="33">
        <f>SUM(L35:L36)</f>
        <v>697224.4</v>
      </c>
    </row>
    <row r="39" spans="2:13">
      <c r="K39" s="181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2025-03-27T15:39:41Z</dcterms:modified>
</cp:coreProperties>
</file>