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8/"/>
    </mc:Choice>
  </mc:AlternateContent>
  <xr:revisionPtr revIDLastSave="2" documentId="8_{A63B8B92-EA00-406B-9261-143FCB246CA1}" xr6:coauthVersionLast="47" xr6:coauthVersionMax="47" xr10:uidLastSave="{D1E1EB9A-CE33-4055-A84B-7CD56E9E3F43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3" l="1"/>
  <c r="F6" i="3"/>
  <c r="F7" i="3"/>
  <c r="F9" i="3"/>
  <c r="F10" i="3"/>
  <c r="F11" i="3"/>
  <c r="F12" i="3"/>
  <c r="F5" i="3"/>
  <c r="T48" i="1"/>
  <c r="I12" i="1"/>
  <c r="I13" i="1"/>
  <c r="I14" i="1"/>
  <c r="I15" i="1"/>
  <c r="I17" i="1"/>
  <c r="I18" i="1"/>
  <c r="I19" i="1"/>
  <c r="I20" i="1"/>
  <c r="I22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8" i="1"/>
  <c r="I9" i="1"/>
  <c r="I10" i="1"/>
  <c r="I7" i="1"/>
  <c r="N41" i="1"/>
  <c r="P41" i="1" s="1"/>
  <c r="N40" i="1"/>
  <c r="P40" i="1" s="1"/>
  <c r="N39" i="1"/>
  <c r="P39" i="1" s="1"/>
  <c r="N38" i="1"/>
  <c r="P38" i="1" s="1"/>
  <c r="N37" i="1"/>
  <c r="P37" i="1" s="1"/>
  <c r="N36" i="1"/>
  <c r="P36" i="1" s="1"/>
  <c r="N35" i="1"/>
  <c r="P35" i="1" s="1"/>
  <c r="N34" i="1"/>
  <c r="P34" i="1" s="1"/>
  <c r="N33" i="1"/>
  <c r="P33" i="1" s="1"/>
  <c r="N32" i="1"/>
  <c r="P32" i="1" s="1"/>
  <c r="N31" i="1"/>
  <c r="P31" i="1" s="1"/>
  <c r="N30" i="1"/>
  <c r="P30" i="1" s="1"/>
  <c r="N29" i="1"/>
  <c r="P29" i="1" s="1"/>
  <c r="N28" i="1"/>
  <c r="P28" i="1" s="1"/>
  <c r="N27" i="1"/>
  <c r="P27" i="1" s="1"/>
  <c r="N26" i="1"/>
  <c r="P26" i="1" s="1"/>
  <c r="N25" i="1"/>
  <c r="P25" i="1" s="1"/>
  <c r="N24" i="1"/>
  <c r="P24" i="1" s="1"/>
  <c r="N22" i="1"/>
  <c r="P22" i="1" s="1"/>
  <c r="N20" i="1"/>
  <c r="P20" i="1" s="1"/>
  <c r="N19" i="1"/>
  <c r="P19" i="1" s="1"/>
  <c r="N18" i="1"/>
  <c r="P18" i="1" s="1"/>
  <c r="N17" i="1"/>
  <c r="P17" i="1" s="1"/>
  <c r="P15" i="1"/>
  <c r="N15" i="1"/>
  <c r="N14" i="1"/>
  <c r="P14" i="1" s="1"/>
  <c r="N13" i="1"/>
  <c r="P13" i="1" s="1"/>
  <c r="N12" i="1"/>
  <c r="P12" i="1" s="1"/>
  <c r="N10" i="1"/>
  <c r="P10" i="1" s="1"/>
  <c r="N9" i="1"/>
  <c r="P9" i="1" s="1"/>
  <c r="N8" i="1"/>
  <c r="P8" i="1" s="1"/>
  <c r="I5" i="3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 l="1"/>
  <c r="P7" i="1" s="1"/>
  <c r="I43" i="1" l="1"/>
  <c r="I45" i="1" s="1"/>
  <c r="I46" i="1" s="1"/>
  <c r="P43" i="1"/>
  <c r="P45" i="1" s="1"/>
  <c r="P46" i="1" s="1"/>
  <c r="P47" i="1" l="1"/>
  <c r="L17" i="3" s="1"/>
  <c r="I47" i="1"/>
  <c r="K5" i="3"/>
  <c r="F17" i="3" l="1"/>
  <c r="F14" i="3"/>
  <c r="F18" i="3" s="1"/>
  <c r="K14" i="3"/>
  <c r="L18" i="3" s="1"/>
  <c r="F19" i="3" l="1"/>
  <c r="L19" i="3"/>
  <c r="H18" i="3" l="1"/>
</calcChain>
</file>

<file path=xl/sharedStrings.xml><?xml version="1.0" encoding="utf-8"?>
<sst xmlns="http://schemas.openxmlformats.org/spreadsheetml/2006/main" count="335" uniqueCount="141">
  <si>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</si>
  <si>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</si>
  <si>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</si>
  <si>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</si>
  <si>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</si>
  <si>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</si>
  <si>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</si>
  <si>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</si>
  <si>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</si>
  <si>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</si>
  <si>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</si>
  <si>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</si>
  <si>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</si>
  <si>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</si>
  <si>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</si>
  <si>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</si>
  <si>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</si>
  <si>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</si>
  <si>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</si>
  <si>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</si>
  <si>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</si>
  <si>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</si>
  <si>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</si>
  <si>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</si>
  <si>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</si>
  <si>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</si>
  <si>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</si>
  <si>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</si>
  <si>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</si>
  <si>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</si>
  <si>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</si>
  <si>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</si>
  <si>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</si>
  <si>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</si>
  <si>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</si>
  <si>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</si>
  <si>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</si>
  <si>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</si>
  <si>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</si>
  <si>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</si>
  <si>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</si>
  <si>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</si>
  <si>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</si>
  <si>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</si>
  <si>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Edificio</t>
  </si>
  <si>
    <t>Cotización N°996</t>
  </si>
  <si>
    <t>Cotización N°994</t>
  </si>
  <si>
    <t>Cotización N°995</t>
  </si>
  <si>
    <t>Suministro e instalación de guíadores de puerta</t>
  </si>
  <si>
    <t>Suministro e instalación de roldanas de puertas de piso</t>
  </si>
  <si>
    <t>Suministro e instalación de piola de combinación de puertas de piso</t>
  </si>
  <si>
    <t>Suministro e instalación catalina de puerta de piso</t>
  </si>
  <si>
    <t>Reparaciones Ascensor N.°1 (Nivel -1 y -2)</t>
  </si>
  <si>
    <t>Reparaciones Ascensor N.°2 (Nivel -1 y -2)</t>
  </si>
  <si>
    <t>Reparaciones Ascensor N.°3 (Nivel -1 y -2)</t>
  </si>
  <si>
    <t>Cotización N°993</t>
  </si>
  <si>
    <t>Limpieza, reivisión, prubas y ajuste de componente tras inundación.</t>
  </si>
  <si>
    <t>Limpieza, revisión y Prueba de Ascensores Tras Trabajos</t>
  </si>
  <si>
    <t>gl</t>
  </si>
  <si>
    <t xml:space="preserve">Reparaciones en Bodegas Afectadas </t>
  </si>
  <si>
    <t>Puerta interior mdf pre pintada Lisa 70x210cm</t>
  </si>
  <si>
    <t>Puerta interior mdf pre pintada Lisa 80x210cm</t>
  </si>
  <si>
    <t>Puerta interior mdf pre pintada Lisa 85x210cm</t>
  </si>
  <si>
    <t>Puerta interior mdf pre pintada Lisa 90x210cm</t>
  </si>
  <si>
    <t>Celosía plástico 35x13 cm Beagle blanco</t>
  </si>
  <si>
    <t>Esmalte al agua blanco satín tineta (segunda mano en puertas)</t>
  </si>
  <si>
    <t>Latex Cubre Mas blanco 13.6 litros (primera mano en puertas)</t>
  </si>
  <si>
    <t>Rodillo Chiporro 18cm</t>
  </si>
  <si>
    <t>Brocha 2"</t>
  </si>
  <si>
    <t>Bloqueador humedad 1 galón blanco Sipa (zona de bodegas administración)</t>
  </si>
  <si>
    <t>Pack sacos para escombros 10 unidades Polisak</t>
  </si>
  <si>
    <t>Adhesivo cerámico 25 kg DA polvo bekron</t>
  </si>
  <si>
    <t>Otros materiales de ferretería</t>
  </si>
  <si>
    <t>Traslado de materiales (Puertas nuevas)</t>
  </si>
  <si>
    <t>Mano de Obra Instalación de Guardapolvos frente ascensor subterráneo (-1) y (-2)</t>
  </si>
  <si>
    <t>Mano de Obra Desintalación e Instalación de Cerraduras</t>
  </si>
  <si>
    <t>Mano de Obra Desintalación e Instalación de Puertas</t>
  </si>
  <si>
    <t>Gastos Generales y Utilidades 50%</t>
  </si>
  <si>
    <t>Se considera Sólo el 25% de G.G y Utilidades (Es Excesivo solitar el 50%)</t>
  </si>
  <si>
    <t>Cotización N°N°226/032025</t>
  </si>
  <si>
    <t xml:space="preserve">Sin Observación </t>
  </si>
  <si>
    <t>Ajuste Acorde al Mercado</t>
  </si>
  <si>
    <t xml:space="preserve">Cotización </t>
  </si>
  <si>
    <t>Acorde al Mercado</t>
  </si>
  <si>
    <t>https://puertaslahsen.cl/producto/puerta-interior-mdf-pre-pintada-lisa/?gad_source=1&amp;gclid=Cj0KCQjwy46_BhDOARIsAIvmcwNErJvIuAAysJLZdA0VtwOClMN4JTqq-YWnnw91hKKEMcy5_PiX094aAkX7EALw_wcB</t>
  </si>
  <si>
    <t>https://www.easy.cl/celosia-plastico-35x13-cm-beagle-blanco-1313062/p?gad_source=1&amp;gclid=Cj0KCQjwy46_BhDOARIsAIvmcwOlTpBZdtkr3XUfoSjuKLyx5EmpsqO6ZPhqxSbBtwU23i1eE5unTdwaAgzfEALw_wcB&amp;gclsrc=aw.ds</t>
  </si>
  <si>
    <t>No Corresponde Puerta viene Pintada</t>
  </si>
  <si>
    <t>https://www.idepal.cl/rodillo-chiporro-18cm-idepal?srsltid=AfmBOorV-aifsuNUH3btjLszZ5g4I2ICvslBoKpCPsy9bsxVwbSwK3EU</t>
  </si>
  <si>
    <t>No Corresponde, se considera mejora</t>
  </si>
  <si>
    <t>https://sodimac.falabella.com/sodimac-cl/product/110259220/Brocha-multiproposito-2-/110259227</t>
  </si>
  <si>
    <t>https://www.easy.cl/pack-sacos-para-escombros-10-unidades-polisak-490608/p?gad_source=1&amp;gclid=Cj0KCQjwy46_BhDOARIsAIvmcwO-VaJdkhnbJ1fvcHg4BozSDQZd-8WmSN9oNZx-mnF3MFohy1B_FBcaAhxMEALw_wcB&amp;gclsrc=aw.ds</t>
  </si>
  <si>
    <t>No Corresponde, no existe evidencia de daños en ceramicos para reparar</t>
  </si>
  <si>
    <t xml:space="preserve">Valor Primedio </t>
  </si>
  <si>
    <t>Sin Observación</t>
  </si>
  <si>
    <t>No Coresponde</t>
  </si>
  <si>
    <t>2.1</t>
  </si>
  <si>
    <t>2.2</t>
  </si>
  <si>
    <t>2.3</t>
  </si>
  <si>
    <t>2.4</t>
  </si>
  <si>
    <t>3.1</t>
  </si>
  <si>
    <t>3.2</t>
  </si>
  <si>
    <t>3.3</t>
  </si>
  <si>
    <t>3.4</t>
  </si>
  <si>
    <t>4.1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</si>
  <si>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</si>
  <si>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</si>
  <si>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</si>
  <si>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</si>
  <si>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</si>
  <si>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</si>
  <si>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</si>
  <si>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</si>
  <si>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</si>
  <si>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</si>
  <si>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</si>
  <si>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</si>
  <si>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</si>
  <si>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</si>
  <si>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</si>
  <si>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</si>
  <si>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</si>
  <si>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</si>
  <si>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Sres. Comunidad Edificio Nuevo Ecuador</t>
  </si>
  <si>
    <t xml:space="preserve">Av. Ecuador N°4698, Estación Central </t>
  </si>
  <si>
    <t>https://www.easy.cl/ampolleta-led-30w-mr16-luz-calida-elfa-1300740/p?gad_source=4&amp;gclid=Cj0KCQjwy46_BhDOARIsAIvmcwP5VFL6KNK6GPRKPESTmpTCxMkBtWShLboF-zfZNUpMZlDPudHM3GUaAuXrEALw_wcB&amp;gclsrc=aw.ds</t>
  </si>
  <si>
    <t>https://www.grupolicasa.cl/catalogo/senaletica-fotoluminiscente-tag-s9-evacuacion-por-escalera_TAGS_TAGS9?gad_source=1&amp;gclid=Cj0KCQjwy46_BhDOARIsAIvmcwMrw0CUrkJRJaRf6zj54GfooJsS_JQh7ITU-lFPtXa68ZqeLjSc3OkaAs0BEALw_wcB</t>
  </si>
  <si>
    <t>https://vitelenergia.com/es/cont-mc-32a-32a-bob-220-vac-50-hz-2na-2nc-metasol.html?gad_source=1&amp;gclid=Cj0KCQjwy46_BhDOARIsAIvmcwNCwPbvmmvtB-O5_8rMgE-1C7PvwY9sTdthZSfHiChJLlKuDxDA1C0aAjiQEALw_wcB</t>
  </si>
  <si>
    <t>https://www.tecnomati.cl/MLC-1387172633-camara-hikvision-bala-varifocal-1080p-2mp-varifocal-metalica-_JM?srsltid=AfmBOop0oujzNowHae_G-uoECCxekx7ggS4l6wOljeQK1WliZ1JuqxRQEgw</t>
  </si>
  <si>
    <t>Se conserva valor del cliente por ser menor</t>
  </si>
  <si>
    <t>https://articulo.mercadolibre.cl/MLC-530859412-bateria-de-repuesto-para-radio-baofeng-bf-888s777s-_JM?variation=#reco_item_pos=0&amp;reco_backend=same-seller-rola-odin&amp;reco_backend_type=low_level&amp;reco_client=vip-seller_items-above&amp;reco_id=8fb1105e-b552-4870-8453-6fd506a1d97d&amp;reco_model=seller</t>
  </si>
  <si>
    <t>https://articulo.mercadolibre.cl/MLC-1489745953-partidor-tubo-fluorescente-s-10-philips-_JM#polycard_client=search-nordic&amp;position=25&amp;search_layout=grid&amp;type=item&amp;tracking_id=31b49508-4f48-4e8c-b462-c71f1f9bce2b</t>
  </si>
  <si>
    <t>https://articulo.mercadolibre.cl/MLC-2746554092-senaletica-led-emergencia-icono-certificacion-sec-3w-_JM?matt_tool=95989142&amp;matt_word=&amp;matt_source=google&amp;matt_campaign_id=22116391425&amp;matt_ad_group_id=173057315509&amp;matt_match_type=&amp;matt_network=g&amp;matt_device=c&amp;matt_creative=729566853778&amp;matt_keyword=&amp;matt_ad_position=&amp;matt_ad_type=pla&amp;matt_merchant_id=5459268792&amp;matt_product_id=MLC2746554092&amp;matt_product_partition_id=2393412341252&amp;matt_target_id=aud-1816025464922:pla-2393412341252&amp;cq_src=google_ads&amp;cq_cmp=22116391425&amp;cq_net=g&amp;cq_plt=gp&amp;cq_med=pla&amp;gad_source=1&amp;gclid=Cj0KCQjwy46_BhDOARIsAIvmcwM351jSJbXV81uqRfOoepHqx9DyRtRyJ1h0PglawbCLzjjuPrjAtfQaAtQhEALw_wcB</t>
  </si>
  <si>
    <t>https://www.falabella.com/falabella-cl/product/131904698/Poltrona-70x60x77CM-para-Dormitorio-Apartamento-Oficina-Gris/131904699?kid=shopp2275fa&amp;gad_source=1&amp;gclid=Cj0KCQjwy46_BhDOARIsAIvmcwNyD0wLtSbeCoAq9jdjarNAUY2V1Chb_CForIYy8GSsay5OPKu6ETUaAvKLEALw_wcB</t>
  </si>
  <si>
    <t>Dicroicos (Guardados en Bordega Común)</t>
  </si>
  <si>
    <t>Señaletica seguridad nueva (Guardados en Bordega Común)</t>
  </si>
  <si>
    <t>Contactor ascensores (Guardados en Bordega Común)</t>
  </si>
  <si>
    <t>Camara de vigilancia varifocal (Guardados en Bordega Común)</t>
  </si>
  <si>
    <t>Baterias de radio (Guardados en Bordega Común)</t>
  </si>
  <si>
    <t>Partidores tubos fluorescentes (Guardados en Bordega Común)</t>
  </si>
  <si>
    <t>Señaleticas de emergencias - escaleras (Guardados en Bordega Común)</t>
  </si>
  <si>
    <t>Sitial color gris (Guardados en Bordega Común)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</si>
</sst>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18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166" fontId="13" fillId="0" borderId="1" xfId="0" applyNumberFormat="1" applyFont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166" fontId="11" fillId="0" borderId="1" xfId="0" applyNumberFormat="1" applyFont="1" applyBorder="1" applyAlignment="1">
      <alignment vertical="center" wrapText="1"/>
    </xf>
    <xf numFmtId="166" fontId="11" fillId="2" borderId="1" xfId="0" applyNumberFormat="1" applyFont="1" applyFill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166" fontId="11" fillId="2" borderId="0" xfId="0" applyNumberFormat="1" applyFont="1" applyFill="1"/>
    <xf numFmtId="42" fontId="2" fillId="2" borderId="0" xfId="0" applyNumberFormat="1" applyFont="1" applyFill="1" applyAlignment="1">
      <alignment vertical="center"/>
    </xf>
    <xf numFmtId="0" fontId="7" fillId="3" borderId="5" xfId="0" applyFont="1" applyFill="1" applyBorder="1" applyAlignment="1">
      <alignment horizontal="left"/>
    </xf>
    <xf numFmtId="0" fontId="7" fillId="3" borderId="0" xfId="0" applyFont="1" applyFill="1" applyBorder="1" applyAlignment="1">
      <alignment horizontal="left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50</xdr:row>
      <xdr:rowOff>0</xdr:rowOff>
    </xdr:from>
    <xdr:to>
      <xdr:col>8</xdr:col>
      <xdr:colOff>961389</xdr:colOff>
      <xdr:row>109</xdr:row>
      <xdr:rowOff>86580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116FD4-4B62-6CE3-4A49-A6F20ED66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10793506"/>
          <a:ext cx="7487695" cy="1013601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1075765</xdr:colOff>
      <xdr:row>50</xdr:row>
      <xdr:rowOff>8965</xdr:rowOff>
    </xdr:from>
    <xdr:to>
      <xdr:col>19</xdr:col>
      <xdr:colOff>954110</xdr:colOff>
      <xdr:row>109</xdr:row>
      <xdr:rowOff>76492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8D178D-D1BB-C4A8-510A-AFE283D84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81365" y="10802471"/>
          <a:ext cx="7516274" cy="1011696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8</xdr:col>
      <xdr:colOff>968188</xdr:colOff>
      <xdr:row>169</xdr:row>
      <xdr:rowOff>67527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1DC533F-1FF2-4845-8CA0-E7C7A151B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294" y="21013271"/>
          <a:ext cx="7494494" cy="1011696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8</xdr:col>
      <xdr:colOff>1084730</xdr:colOff>
      <xdr:row>110</xdr:row>
      <xdr:rowOff>0</xdr:rowOff>
    </xdr:from>
    <xdr:to>
      <xdr:col>19</xdr:col>
      <xdr:colOff>959224</xdr:colOff>
      <xdr:row>169</xdr:row>
      <xdr:rowOff>89647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5413F3C-9CC0-FAFF-1659-BE85DD972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90330" y="21013271"/>
          <a:ext cx="7512423" cy="1013908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161364</xdr:colOff>
      <xdr:row>170</xdr:row>
      <xdr:rowOff>26894</xdr:rowOff>
    </xdr:from>
    <xdr:to>
      <xdr:col>8</xdr:col>
      <xdr:colOff>950259</xdr:colOff>
      <xdr:row>220</xdr:row>
      <xdr:rowOff>84119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B72EAFC-B1C1-95D2-3C59-9A28BD4F2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1364" y="31259929"/>
          <a:ext cx="7494495" cy="857369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20</xdr:row>
      <xdr:rowOff>0</xdr:rowOff>
    </xdr:from>
    <xdr:to>
      <xdr:col>9</xdr:col>
      <xdr:colOff>419880</xdr:colOff>
      <xdr:row>40</xdr:row>
      <xdr:rowOff>5409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BF8230F-9F74-43B3-64C6-80FA52123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416040"/>
          <a:ext cx="9000000" cy="335820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40</xdr:row>
      <xdr:rowOff>83820</xdr:rowOff>
    </xdr:from>
    <xdr:to>
      <xdr:col>9</xdr:col>
      <xdr:colOff>419880</xdr:colOff>
      <xdr:row>64</xdr:row>
      <xdr:rowOff>65102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0CFE753-940C-410B-92EF-8CA906B641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0020300"/>
          <a:ext cx="9000000" cy="400464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9</xdr:col>
      <xdr:colOff>419880</xdr:colOff>
      <xdr:row>87</xdr:row>
      <xdr:rowOff>88812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F2A1360-4F99-8186-E086-9B43FED3A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959840"/>
          <a:ext cx="9000000" cy="377689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9</xdr:col>
      <xdr:colOff>419880</xdr:colOff>
      <xdr:row>109</xdr:row>
      <xdr:rowOff>49910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A179EEB-2818-832F-F4E0-70B6E26B8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7815560"/>
          <a:ext cx="9000000" cy="35703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9</xdr:col>
      <xdr:colOff>419880</xdr:colOff>
      <xdr:row>131</xdr:row>
      <xdr:rowOff>94314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439A2AD-BD67-F2D1-5582-0B1C5E6F42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1671280"/>
          <a:ext cx="9000000" cy="361475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9</xdr:col>
      <xdr:colOff>419880</xdr:colOff>
      <xdr:row>157</xdr:row>
      <xdr:rowOff>98660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D5FA64F-B518-6972-F20E-74DC8EF20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5359360"/>
          <a:ext cx="9000000" cy="428966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158</xdr:row>
      <xdr:rowOff>0</xdr:rowOff>
    </xdr:from>
    <xdr:to>
      <xdr:col>9</xdr:col>
      <xdr:colOff>419880</xdr:colOff>
      <xdr:row>182</xdr:row>
      <xdr:rowOff>16556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25B70962-F56A-ECE3-8399-B895755B0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29718000"/>
          <a:ext cx="9000000" cy="403991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183</xdr:row>
      <xdr:rowOff>0</xdr:rowOff>
    </xdr:from>
    <xdr:to>
      <xdr:col>9</xdr:col>
      <xdr:colOff>419880</xdr:colOff>
      <xdr:row>210</xdr:row>
      <xdr:rowOff>91213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4EDF015-A5D6-F178-20F7-C45F204C0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3840" y="33909000"/>
          <a:ext cx="9000000" cy="461749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V55"/>
  <sheetViews>
    <sheetView showGridLines="0" topLeftCell="A36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2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8.5546875" style="1" bestFit="1" customWidth="1"/>
    <col min="21" max="21" width="1.88671875" style="1" customWidth="1"/>
    <col min="22" max="22" width="28.5546875" style="1" bestFit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2" ht="13.8">
      <c r="B2" s="33"/>
      <c r="C2" s="33"/>
      <c r="D2" s="102" t="s">
        <v>122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2:22" ht="13.8">
      <c r="B3" s="60" t="s">
        <v>10</v>
      </c>
      <c r="C3" s="33"/>
      <c r="D3" s="59" t="s">
        <v>2</v>
      </c>
      <c r="E3" s="35"/>
      <c r="F3" s="149" t="s">
        <v>0</v>
      </c>
      <c r="G3" s="150"/>
      <c r="H3" s="150"/>
      <c r="I3" s="151"/>
      <c r="J3" s="36"/>
      <c r="K3" s="152" t="s">
        <v>1</v>
      </c>
      <c r="L3" s="152"/>
      <c r="M3" s="153"/>
      <c r="N3" s="153"/>
      <c r="O3" s="153"/>
      <c r="P3" s="153"/>
      <c r="Q3" s="37"/>
      <c r="R3" s="34"/>
      <c r="S3" s="33"/>
      <c r="T3" s="33"/>
    </row>
    <row r="4" spans="2:22" ht="13.8">
      <c r="B4" s="67"/>
      <c r="C4" s="68"/>
      <c r="D4" s="69" t="s">
        <v>123</v>
      </c>
      <c r="E4" s="36"/>
      <c r="F4" s="70"/>
      <c r="G4" s="67"/>
      <c r="H4" s="67"/>
      <c r="I4" s="67"/>
      <c r="J4" s="36"/>
      <c r="K4" s="70"/>
      <c r="L4" s="70"/>
      <c r="M4" s="67"/>
      <c r="N4" s="67"/>
      <c r="O4" s="67"/>
      <c r="P4" s="67"/>
      <c r="Q4" s="37"/>
      <c r="R4" s="34"/>
      <c r="S4" s="33"/>
      <c r="T4" s="33"/>
    </row>
    <row r="5" spans="2:22" ht="13.8">
      <c r="B5" s="67"/>
      <c r="C5" s="68"/>
      <c r="D5" s="66" t="s">
        <v>44</v>
      </c>
      <c r="E5" s="36"/>
      <c r="F5" s="70"/>
      <c r="G5" s="67"/>
      <c r="H5" s="67"/>
      <c r="I5" s="67"/>
      <c r="J5" s="36"/>
      <c r="K5" s="70"/>
      <c r="L5" s="70"/>
      <c r="M5" s="67"/>
      <c r="N5" s="67"/>
      <c r="O5" s="67"/>
      <c r="P5" s="67"/>
      <c r="Q5" s="37"/>
      <c r="R5" s="34"/>
      <c r="S5" s="33"/>
      <c r="T5" s="33"/>
    </row>
    <row r="6" spans="2:22" ht="13.8">
      <c r="B6" s="39">
        <v>1</v>
      </c>
      <c r="C6" s="40"/>
      <c r="D6" s="71" t="s">
        <v>52</v>
      </c>
      <c r="E6" s="41"/>
      <c r="F6" s="42" t="s">
        <v>3</v>
      </c>
      <c r="G6" s="39" t="s">
        <v>4</v>
      </c>
      <c r="H6" s="43" t="s">
        <v>5</v>
      </c>
      <c r="I6" s="44" t="s">
        <v>6</v>
      </c>
      <c r="J6" s="38"/>
      <c r="K6" s="42" t="s">
        <v>3</v>
      </c>
      <c r="L6" s="39" t="s">
        <v>4</v>
      </c>
      <c r="M6" s="43" t="s">
        <v>5</v>
      </c>
      <c r="N6" s="44" t="s">
        <v>6</v>
      </c>
      <c r="O6" s="42" t="s">
        <v>7</v>
      </c>
      <c r="P6" s="46" t="s">
        <v>8</v>
      </c>
      <c r="Q6" s="45"/>
      <c r="R6" s="137" t="s">
        <v>9</v>
      </c>
      <c r="S6" s="33"/>
      <c r="T6" s="137" t="s">
        <v>82</v>
      </c>
      <c r="V6" s="137" t="s">
        <v>39</v>
      </c>
    </row>
    <row r="7" spans="2:22" s="109" customFormat="1" ht="13.8" customHeight="1">
      <c r="B7" s="110" t="s">
        <v>40</v>
      </c>
      <c r="C7" s="111"/>
      <c r="D7" s="98" t="s">
        <v>48</v>
      </c>
      <c r="E7" s="108"/>
      <c r="F7" s="48">
        <v>4</v>
      </c>
      <c r="G7" s="106" t="s">
        <v>4</v>
      </c>
      <c r="H7" s="101">
        <v>45700</v>
      </c>
      <c r="I7" s="49">
        <f>H7*F7</f>
        <v>182800</v>
      </c>
      <c r="J7" s="47"/>
      <c r="K7" s="48">
        <v>4</v>
      </c>
      <c r="L7" s="106" t="s">
        <v>4</v>
      </c>
      <c r="M7" s="101">
        <v>45700</v>
      </c>
      <c r="N7" s="101">
        <f t="shared" ref="N7" si="0">+K7*M7</f>
        <v>182800</v>
      </c>
      <c r="O7" s="50">
        <v>0</v>
      </c>
      <c r="P7" s="49">
        <f t="shared" ref="P7" si="1">+(-N7*O7)+N7</f>
        <v>182800</v>
      </c>
      <c r="Q7" s="138"/>
      <c r="R7" s="143" t="s">
        <v>80</v>
      </c>
      <c r="S7" s="139"/>
      <c r="T7" s="103" t="s">
        <v>55</v>
      </c>
      <c r="V7" s="103"/>
    </row>
    <row r="8" spans="2:22" s="109" customFormat="1" ht="13.8" customHeight="1">
      <c r="B8" s="110" t="s">
        <v>41</v>
      </c>
      <c r="C8" s="111"/>
      <c r="D8" s="98" t="s">
        <v>49</v>
      </c>
      <c r="E8" s="108"/>
      <c r="F8" s="48">
        <v>2</v>
      </c>
      <c r="G8" s="106" t="s">
        <v>4</v>
      </c>
      <c r="H8" s="101">
        <v>51360</v>
      </c>
      <c r="I8" s="49">
        <f t="shared" ref="I8:I41" si="2">H8*F8</f>
        <v>102720</v>
      </c>
      <c r="J8" s="47"/>
      <c r="K8" s="48">
        <v>2</v>
      </c>
      <c r="L8" s="106" t="s">
        <v>4</v>
      </c>
      <c r="M8" s="101">
        <v>51360</v>
      </c>
      <c r="N8" s="101">
        <f t="shared" ref="N8:N41" si="3">+K8*M8</f>
        <v>102720</v>
      </c>
      <c r="O8" s="50">
        <v>0</v>
      </c>
      <c r="P8" s="49">
        <f t="shared" ref="P8:P41" si="4">+(-N8*O8)+N8</f>
        <v>102720</v>
      </c>
      <c r="Q8" s="138"/>
      <c r="R8" s="143" t="s">
        <v>80</v>
      </c>
      <c r="S8" s="139"/>
      <c r="T8" s="103" t="s">
        <v>55</v>
      </c>
      <c r="V8" s="103"/>
    </row>
    <row r="9" spans="2:22" s="109" customFormat="1" ht="27.6">
      <c r="B9" s="110" t="s">
        <v>42</v>
      </c>
      <c r="C9" s="111"/>
      <c r="D9" s="98" t="s">
        <v>50</v>
      </c>
      <c r="E9" s="108"/>
      <c r="F9" s="48">
        <v>2</v>
      </c>
      <c r="G9" s="106" t="s">
        <v>4</v>
      </c>
      <c r="H9" s="101">
        <v>80000</v>
      </c>
      <c r="I9" s="49">
        <f t="shared" si="2"/>
        <v>160000</v>
      </c>
      <c r="J9" s="47"/>
      <c r="K9" s="48">
        <v>2</v>
      </c>
      <c r="L9" s="106" t="s">
        <v>4</v>
      </c>
      <c r="M9" s="101">
        <v>80000</v>
      </c>
      <c r="N9" s="101">
        <f t="shared" si="3"/>
        <v>160000</v>
      </c>
      <c r="O9" s="50">
        <v>0</v>
      </c>
      <c r="P9" s="49">
        <f t="shared" si="4"/>
        <v>160000</v>
      </c>
      <c r="Q9" s="138"/>
      <c r="R9" s="143" t="s">
        <v>80</v>
      </c>
      <c r="S9" s="139"/>
      <c r="T9" s="103" t="s">
        <v>55</v>
      </c>
      <c r="V9" s="103"/>
    </row>
    <row r="10" spans="2:22" s="109" customFormat="1" ht="13.8" customHeight="1">
      <c r="B10" s="110" t="s">
        <v>43</v>
      </c>
      <c r="C10" s="111"/>
      <c r="D10" s="98" t="s">
        <v>51</v>
      </c>
      <c r="E10" s="108"/>
      <c r="F10" s="48">
        <v>1</v>
      </c>
      <c r="G10" s="106" t="s">
        <v>4</v>
      </c>
      <c r="H10" s="101">
        <v>51360</v>
      </c>
      <c r="I10" s="49">
        <f t="shared" si="2"/>
        <v>51360</v>
      </c>
      <c r="J10" s="47"/>
      <c r="K10" s="48">
        <v>1</v>
      </c>
      <c r="L10" s="106" t="s">
        <v>4</v>
      </c>
      <c r="M10" s="101">
        <v>51360</v>
      </c>
      <c r="N10" s="101">
        <f t="shared" si="3"/>
        <v>51360</v>
      </c>
      <c r="O10" s="50">
        <v>0</v>
      </c>
      <c r="P10" s="49">
        <f t="shared" si="4"/>
        <v>51360</v>
      </c>
      <c r="Q10" s="138"/>
      <c r="R10" s="143" t="s">
        <v>80</v>
      </c>
      <c r="S10" s="139"/>
      <c r="T10" s="103" t="s">
        <v>55</v>
      </c>
      <c r="V10" s="103"/>
    </row>
    <row r="11" spans="2:22" ht="13.8">
      <c r="B11" s="39">
        <v>2</v>
      </c>
      <c r="C11" s="40"/>
      <c r="D11" s="71" t="s">
        <v>53</v>
      </c>
      <c r="E11" s="41"/>
      <c r="F11" s="42" t="s">
        <v>3</v>
      </c>
      <c r="G11" s="39" t="s">
        <v>4</v>
      </c>
      <c r="H11" s="43" t="s">
        <v>5</v>
      </c>
      <c r="I11" s="44" t="s">
        <v>6</v>
      </c>
      <c r="J11" s="38"/>
      <c r="K11" s="42" t="s">
        <v>3</v>
      </c>
      <c r="L11" s="39" t="s">
        <v>4</v>
      </c>
      <c r="M11" s="43" t="s">
        <v>5</v>
      </c>
      <c r="N11" s="44" t="s">
        <v>6</v>
      </c>
      <c r="O11" s="42" t="s">
        <v>7</v>
      </c>
      <c r="P11" s="46" t="s">
        <v>8</v>
      </c>
      <c r="Q11" s="45"/>
      <c r="R11" s="137" t="s">
        <v>9</v>
      </c>
      <c r="S11" s="33"/>
      <c r="T11" s="137" t="s">
        <v>82</v>
      </c>
      <c r="V11" s="137" t="s">
        <v>39</v>
      </c>
    </row>
    <row r="12" spans="2:22" ht="13.8">
      <c r="B12" s="110" t="s">
        <v>95</v>
      </c>
      <c r="C12" s="111"/>
      <c r="D12" s="98" t="s">
        <v>48</v>
      </c>
      <c r="E12" s="108"/>
      <c r="F12" s="48">
        <v>4</v>
      </c>
      <c r="G12" s="106" t="s">
        <v>4</v>
      </c>
      <c r="H12" s="101">
        <v>45700</v>
      </c>
      <c r="I12" s="49">
        <f t="shared" si="2"/>
        <v>182800</v>
      </c>
      <c r="J12" s="47"/>
      <c r="K12" s="48">
        <v>4</v>
      </c>
      <c r="L12" s="106" t="s">
        <v>4</v>
      </c>
      <c r="M12" s="101">
        <v>45700</v>
      </c>
      <c r="N12" s="101">
        <f t="shared" si="3"/>
        <v>182800</v>
      </c>
      <c r="O12" s="50">
        <v>0</v>
      </c>
      <c r="P12" s="49">
        <f t="shared" si="4"/>
        <v>182800</v>
      </c>
      <c r="Q12" s="138"/>
      <c r="R12" s="143" t="s">
        <v>80</v>
      </c>
      <c r="S12" s="139"/>
      <c r="T12" s="103" t="s">
        <v>46</v>
      </c>
      <c r="V12" s="103"/>
    </row>
    <row r="13" spans="2:22" s="109" customFormat="1" ht="13.8">
      <c r="B13" s="110" t="s">
        <v>96</v>
      </c>
      <c r="C13" s="111"/>
      <c r="D13" s="98" t="s">
        <v>49</v>
      </c>
      <c r="E13" s="108"/>
      <c r="F13" s="48">
        <v>2</v>
      </c>
      <c r="G13" s="106" t="s">
        <v>4</v>
      </c>
      <c r="H13" s="101">
        <v>51360</v>
      </c>
      <c r="I13" s="49">
        <f t="shared" si="2"/>
        <v>102720</v>
      </c>
      <c r="J13" s="47"/>
      <c r="K13" s="48">
        <v>2</v>
      </c>
      <c r="L13" s="106" t="s">
        <v>4</v>
      </c>
      <c r="M13" s="101">
        <v>51360</v>
      </c>
      <c r="N13" s="101">
        <f t="shared" si="3"/>
        <v>102720</v>
      </c>
      <c r="O13" s="50">
        <v>0</v>
      </c>
      <c r="P13" s="49">
        <f t="shared" si="4"/>
        <v>102720</v>
      </c>
      <c r="Q13" s="138"/>
      <c r="R13" s="143" t="s">
        <v>80</v>
      </c>
      <c r="S13" s="139"/>
      <c r="T13" s="103" t="s">
        <v>46</v>
      </c>
      <c r="V13" s="103"/>
    </row>
    <row r="14" spans="2:22" s="109" customFormat="1" ht="27.6">
      <c r="B14" s="110" t="s">
        <v>97</v>
      </c>
      <c r="C14" s="111"/>
      <c r="D14" s="98" t="s">
        <v>50</v>
      </c>
      <c r="E14" s="108"/>
      <c r="F14" s="48">
        <v>4</v>
      </c>
      <c r="G14" s="106" t="s">
        <v>4</v>
      </c>
      <c r="H14" s="101">
        <v>80000</v>
      </c>
      <c r="I14" s="49">
        <f t="shared" si="2"/>
        <v>320000</v>
      </c>
      <c r="J14" s="47"/>
      <c r="K14" s="48">
        <v>4</v>
      </c>
      <c r="L14" s="106" t="s">
        <v>4</v>
      </c>
      <c r="M14" s="101">
        <v>80000</v>
      </c>
      <c r="N14" s="101">
        <f t="shared" si="3"/>
        <v>320000</v>
      </c>
      <c r="O14" s="50">
        <v>0</v>
      </c>
      <c r="P14" s="49">
        <f t="shared" si="4"/>
        <v>320000</v>
      </c>
      <c r="Q14" s="138"/>
      <c r="R14" s="143" t="s">
        <v>80</v>
      </c>
      <c r="S14" s="139"/>
      <c r="T14" s="103" t="s">
        <v>46</v>
      </c>
      <c r="V14" s="103"/>
    </row>
    <row r="15" spans="2:22" s="109" customFormat="1" ht="13.8">
      <c r="B15" s="110" t="s">
        <v>98</v>
      </c>
      <c r="C15" s="111"/>
      <c r="D15" s="98" t="s">
        <v>51</v>
      </c>
      <c r="E15" s="108"/>
      <c r="F15" s="48">
        <v>8</v>
      </c>
      <c r="G15" s="106" t="s">
        <v>4</v>
      </c>
      <c r="H15" s="101">
        <v>51360</v>
      </c>
      <c r="I15" s="49">
        <f t="shared" si="2"/>
        <v>410880</v>
      </c>
      <c r="J15" s="47"/>
      <c r="K15" s="48">
        <v>8</v>
      </c>
      <c r="L15" s="106" t="s">
        <v>4</v>
      </c>
      <c r="M15" s="101">
        <v>51360</v>
      </c>
      <c r="N15" s="101">
        <f t="shared" si="3"/>
        <v>410880</v>
      </c>
      <c r="O15" s="50">
        <v>0</v>
      </c>
      <c r="P15" s="49">
        <f t="shared" si="4"/>
        <v>410880</v>
      </c>
      <c r="Q15" s="138"/>
      <c r="R15" s="143" t="s">
        <v>80</v>
      </c>
      <c r="S15" s="139"/>
      <c r="T15" s="103" t="s">
        <v>46</v>
      </c>
      <c r="V15" s="103"/>
    </row>
    <row r="16" spans="2:22" ht="13.8">
      <c r="B16" s="39">
        <v>3</v>
      </c>
      <c r="C16" s="40"/>
      <c r="D16" s="71" t="s">
        <v>54</v>
      </c>
      <c r="E16" s="41"/>
      <c r="F16" s="42" t="s">
        <v>3</v>
      </c>
      <c r="G16" s="39" t="s">
        <v>4</v>
      </c>
      <c r="H16" s="43" t="s">
        <v>5</v>
      </c>
      <c r="I16" s="44" t="s">
        <v>6</v>
      </c>
      <c r="J16" s="38"/>
      <c r="K16" s="42" t="s">
        <v>3</v>
      </c>
      <c r="L16" s="39" t="s">
        <v>4</v>
      </c>
      <c r="M16" s="43" t="s">
        <v>5</v>
      </c>
      <c r="N16" s="44" t="s">
        <v>6</v>
      </c>
      <c r="O16" s="42" t="s">
        <v>7</v>
      </c>
      <c r="P16" s="46" t="s">
        <v>8</v>
      </c>
      <c r="Q16" s="45"/>
      <c r="R16" s="137" t="s">
        <v>9</v>
      </c>
      <c r="S16" s="33"/>
      <c r="T16" s="137" t="s">
        <v>39</v>
      </c>
      <c r="V16" s="137" t="s">
        <v>39</v>
      </c>
    </row>
    <row r="17" spans="2:22" ht="13.8">
      <c r="B17" s="110" t="s">
        <v>99</v>
      </c>
      <c r="C17" s="111"/>
      <c r="D17" s="98" t="s">
        <v>48</v>
      </c>
      <c r="E17" s="108"/>
      <c r="F17" s="48">
        <v>4</v>
      </c>
      <c r="G17" s="106" t="s">
        <v>4</v>
      </c>
      <c r="H17" s="101">
        <v>45700</v>
      </c>
      <c r="I17" s="49">
        <f t="shared" si="2"/>
        <v>182800</v>
      </c>
      <c r="J17" s="47"/>
      <c r="K17" s="48">
        <v>4</v>
      </c>
      <c r="L17" s="106" t="s">
        <v>4</v>
      </c>
      <c r="M17" s="101">
        <v>45700</v>
      </c>
      <c r="N17" s="101">
        <f t="shared" si="3"/>
        <v>182800</v>
      </c>
      <c r="O17" s="50">
        <v>0</v>
      </c>
      <c r="P17" s="49">
        <f t="shared" si="4"/>
        <v>182800</v>
      </c>
      <c r="Q17" s="138"/>
      <c r="R17" s="143" t="s">
        <v>80</v>
      </c>
      <c r="S17" s="139"/>
      <c r="T17" s="103" t="s">
        <v>47</v>
      </c>
      <c r="V17" s="103"/>
    </row>
    <row r="18" spans="2:22" ht="13.8">
      <c r="B18" s="110" t="s">
        <v>100</v>
      </c>
      <c r="C18" s="111"/>
      <c r="D18" s="98" t="s">
        <v>49</v>
      </c>
      <c r="E18" s="108"/>
      <c r="F18" s="48">
        <v>2</v>
      </c>
      <c r="G18" s="106" t="s">
        <v>4</v>
      </c>
      <c r="H18" s="101">
        <v>51360</v>
      </c>
      <c r="I18" s="49">
        <f t="shared" si="2"/>
        <v>102720</v>
      </c>
      <c r="J18" s="47"/>
      <c r="K18" s="48">
        <v>2</v>
      </c>
      <c r="L18" s="106" t="s">
        <v>4</v>
      </c>
      <c r="M18" s="101">
        <v>51360</v>
      </c>
      <c r="N18" s="101">
        <f t="shared" si="3"/>
        <v>102720</v>
      </c>
      <c r="O18" s="50">
        <v>0</v>
      </c>
      <c r="P18" s="49">
        <f t="shared" si="4"/>
        <v>102720</v>
      </c>
      <c r="Q18" s="138"/>
      <c r="R18" s="143" t="s">
        <v>80</v>
      </c>
      <c r="S18" s="139"/>
      <c r="T18" s="103" t="s">
        <v>47</v>
      </c>
      <c r="V18" s="103"/>
    </row>
    <row r="19" spans="2:22" ht="27.6">
      <c r="B19" s="110" t="s">
        <v>101</v>
      </c>
      <c r="C19" s="111"/>
      <c r="D19" s="98" t="s">
        <v>50</v>
      </c>
      <c r="E19" s="108"/>
      <c r="F19" s="48">
        <v>4</v>
      </c>
      <c r="G19" s="106" t="s">
        <v>4</v>
      </c>
      <c r="H19" s="101">
        <v>80000</v>
      </c>
      <c r="I19" s="49">
        <f t="shared" si="2"/>
        <v>320000</v>
      </c>
      <c r="J19" s="47"/>
      <c r="K19" s="48">
        <v>4</v>
      </c>
      <c r="L19" s="106" t="s">
        <v>4</v>
      </c>
      <c r="M19" s="101">
        <v>80000</v>
      </c>
      <c r="N19" s="101">
        <f t="shared" si="3"/>
        <v>320000</v>
      </c>
      <c r="O19" s="50">
        <v>0</v>
      </c>
      <c r="P19" s="49">
        <f t="shared" si="4"/>
        <v>320000</v>
      </c>
      <c r="Q19" s="138"/>
      <c r="R19" s="143" t="s">
        <v>80</v>
      </c>
      <c r="S19" s="139"/>
      <c r="T19" s="103" t="s">
        <v>47</v>
      </c>
      <c r="V19" s="103"/>
    </row>
    <row r="20" spans="2:22" ht="13.8">
      <c r="B20" s="110" t="s">
        <v>102</v>
      </c>
      <c r="C20" s="111"/>
      <c r="D20" s="98" t="s">
        <v>51</v>
      </c>
      <c r="E20" s="108"/>
      <c r="F20" s="48">
        <v>8</v>
      </c>
      <c r="G20" s="106" t="s">
        <v>4</v>
      </c>
      <c r="H20" s="101">
        <v>51360</v>
      </c>
      <c r="I20" s="49">
        <f t="shared" si="2"/>
        <v>410880</v>
      </c>
      <c r="J20" s="47"/>
      <c r="K20" s="48">
        <v>8</v>
      </c>
      <c r="L20" s="106" t="s">
        <v>4</v>
      </c>
      <c r="M20" s="101">
        <v>51360</v>
      </c>
      <c r="N20" s="101">
        <f t="shared" si="3"/>
        <v>410880</v>
      </c>
      <c r="O20" s="50">
        <v>0</v>
      </c>
      <c r="P20" s="49">
        <f t="shared" si="4"/>
        <v>410880</v>
      </c>
      <c r="Q20" s="138"/>
      <c r="R20" s="143" t="s">
        <v>80</v>
      </c>
      <c r="S20" s="139"/>
      <c r="T20" s="103" t="s">
        <v>47</v>
      </c>
      <c r="V20" s="103"/>
    </row>
    <row r="21" spans="2:22" ht="27.6">
      <c r="B21" s="39">
        <v>4</v>
      </c>
      <c r="C21" s="40"/>
      <c r="D21" s="71" t="s">
        <v>57</v>
      </c>
      <c r="E21" s="41"/>
      <c r="F21" s="42" t="s">
        <v>3</v>
      </c>
      <c r="G21" s="39" t="s">
        <v>4</v>
      </c>
      <c r="H21" s="43" t="s">
        <v>5</v>
      </c>
      <c r="I21" s="44" t="s">
        <v>6</v>
      </c>
      <c r="J21" s="38"/>
      <c r="K21" s="42" t="s">
        <v>3</v>
      </c>
      <c r="L21" s="39" t="s">
        <v>4</v>
      </c>
      <c r="M21" s="43" t="s">
        <v>5</v>
      </c>
      <c r="N21" s="44" t="s">
        <v>6</v>
      </c>
      <c r="O21" s="42" t="s">
        <v>7</v>
      </c>
      <c r="P21" s="46" t="s">
        <v>8</v>
      </c>
      <c r="Q21" s="45"/>
      <c r="R21" s="137" t="s">
        <v>9</v>
      </c>
      <c r="S21" s="33"/>
      <c r="T21" s="137" t="s">
        <v>82</v>
      </c>
      <c r="V21" s="137" t="s">
        <v>39</v>
      </c>
    </row>
    <row r="22" spans="2:22" ht="27.6">
      <c r="B22" s="110" t="s">
        <v>103</v>
      </c>
      <c r="C22" s="111"/>
      <c r="D22" s="98" t="s">
        <v>56</v>
      </c>
      <c r="E22" s="108"/>
      <c r="F22" s="48">
        <v>1</v>
      </c>
      <c r="G22" s="106" t="s">
        <v>58</v>
      </c>
      <c r="H22" s="101">
        <v>286700</v>
      </c>
      <c r="I22" s="49">
        <f t="shared" si="2"/>
        <v>286700</v>
      </c>
      <c r="J22" s="47"/>
      <c r="K22" s="48">
        <v>1</v>
      </c>
      <c r="L22" s="106" t="s">
        <v>58</v>
      </c>
      <c r="M22" s="101">
        <v>286700</v>
      </c>
      <c r="N22" s="101">
        <f t="shared" si="3"/>
        <v>286700</v>
      </c>
      <c r="O22" s="50">
        <v>0</v>
      </c>
      <c r="P22" s="49">
        <f t="shared" si="4"/>
        <v>286700</v>
      </c>
      <c r="Q22" s="138"/>
      <c r="R22" s="143" t="s">
        <v>80</v>
      </c>
      <c r="S22" s="139"/>
      <c r="T22" s="103" t="s">
        <v>45</v>
      </c>
      <c r="V22" s="103"/>
    </row>
    <row r="23" spans="2:22" ht="13.8">
      <c r="B23" s="39">
        <v>5</v>
      </c>
      <c r="C23" s="40"/>
      <c r="D23" s="71" t="s">
        <v>59</v>
      </c>
      <c r="E23" s="41"/>
      <c r="F23" s="42" t="s">
        <v>3</v>
      </c>
      <c r="G23" s="39" t="s">
        <v>4</v>
      </c>
      <c r="H23" s="43" t="s">
        <v>5</v>
      </c>
      <c r="I23" s="44" t="s">
        <v>6</v>
      </c>
      <c r="J23" s="38"/>
      <c r="K23" s="42" t="s">
        <v>3</v>
      </c>
      <c r="L23" s="39" t="s">
        <v>4</v>
      </c>
      <c r="M23" s="43" t="s">
        <v>5</v>
      </c>
      <c r="N23" s="44" t="s">
        <v>6</v>
      </c>
      <c r="O23" s="42" t="s">
        <v>7</v>
      </c>
      <c r="P23" s="46" t="s">
        <v>8</v>
      </c>
      <c r="Q23" s="45"/>
      <c r="R23" s="137" t="s">
        <v>9</v>
      </c>
      <c r="S23" s="33"/>
      <c r="T23" s="137" t="s">
        <v>82</v>
      </c>
      <c r="V23" s="137" t="s">
        <v>39</v>
      </c>
    </row>
    <row r="24" spans="2:22" ht="13.8" customHeight="1">
      <c r="B24" s="110" t="s">
        <v>104</v>
      </c>
      <c r="C24" s="111"/>
      <c r="D24" s="98" t="s">
        <v>60</v>
      </c>
      <c r="E24" s="108"/>
      <c r="F24" s="48">
        <v>14</v>
      </c>
      <c r="G24" s="106" t="s">
        <v>4</v>
      </c>
      <c r="H24" s="101">
        <v>33896</v>
      </c>
      <c r="I24" s="49">
        <f t="shared" si="2"/>
        <v>474544</v>
      </c>
      <c r="J24" s="47"/>
      <c r="K24" s="48">
        <v>14</v>
      </c>
      <c r="L24" s="106" t="s">
        <v>4</v>
      </c>
      <c r="M24" s="101">
        <v>33896</v>
      </c>
      <c r="N24" s="180">
        <f t="shared" si="3"/>
        <v>474544</v>
      </c>
      <c r="O24" s="50">
        <v>0</v>
      </c>
      <c r="P24" s="181">
        <f t="shared" si="4"/>
        <v>474544</v>
      </c>
      <c r="Q24" s="138"/>
      <c r="R24" s="143" t="s">
        <v>83</v>
      </c>
      <c r="S24" s="139"/>
      <c r="T24" s="103" t="s">
        <v>79</v>
      </c>
      <c r="V24" s="103" t="s">
        <v>84</v>
      </c>
    </row>
    <row r="25" spans="2:22" ht="13.8">
      <c r="B25" s="110" t="s">
        <v>105</v>
      </c>
      <c r="C25" s="111"/>
      <c r="D25" s="98" t="s">
        <v>61</v>
      </c>
      <c r="E25" s="108"/>
      <c r="F25" s="48">
        <v>1</v>
      </c>
      <c r="G25" s="106" t="s">
        <v>4</v>
      </c>
      <c r="H25" s="101">
        <v>38194</v>
      </c>
      <c r="I25" s="49">
        <f t="shared" si="2"/>
        <v>38194</v>
      </c>
      <c r="J25" s="47"/>
      <c r="K25" s="48">
        <v>1</v>
      </c>
      <c r="L25" s="106" t="s">
        <v>4</v>
      </c>
      <c r="M25" s="101">
        <v>38194</v>
      </c>
      <c r="N25" s="101">
        <f t="shared" si="3"/>
        <v>38194</v>
      </c>
      <c r="O25" s="50">
        <v>0</v>
      </c>
      <c r="P25" s="49">
        <f t="shared" si="4"/>
        <v>38194</v>
      </c>
      <c r="Q25" s="138"/>
      <c r="R25" s="143" t="s">
        <v>83</v>
      </c>
      <c r="S25" s="139"/>
      <c r="T25" s="103" t="s">
        <v>79</v>
      </c>
      <c r="V25" s="103" t="s">
        <v>84</v>
      </c>
    </row>
    <row r="26" spans="2:22" ht="13.8" customHeight="1">
      <c r="B26" s="110" t="s">
        <v>106</v>
      </c>
      <c r="C26" s="111"/>
      <c r="D26" s="98" t="s">
        <v>62</v>
      </c>
      <c r="E26" s="108"/>
      <c r="F26" s="48">
        <v>2</v>
      </c>
      <c r="G26" s="106" t="s">
        <v>4</v>
      </c>
      <c r="H26" s="101">
        <v>40343</v>
      </c>
      <c r="I26" s="49">
        <f t="shared" si="2"/>
        <v>80686</v>
      </c>
      <c r="J26" s="47"/>
      <c r="K26" s="48">
        <v>2</v>
      </c>
      <c r="L26" s="106" t="s">
        <v>4</v>
      </c>
      <c r="M26" s="101">
        <v>40343</v>
      </c>
      <c r="N26" s="101">
        <f t="shared" si="3"/>
        <v>80686</v>
      </c>
      <c r="O26" s="50">
        <v>0</v>
      </c>
      <c r="P26" s="49">
        <f t="shared" si="4"/>
        <v>80686</v>
      </c>
      <c r="Q26" s="138"/>
      <c r="R26" s="143" t="s">
        <v>83</v>
      </c>
      <c r="S26" s="139"/>
      <c r="T26" s="103" t="s">
        <v>79</v>
      </c>
      <c r="V26" s="103" t="s">
        <v>84</v>
      </c>
    </row>
    <row r="27" spans="2:22" ht="13.8" customHeight="1">
      <c r="B27" s="110" t="s">
        <v>107</v>
      </c>
      <c r="C27" s="111"/>
      <c r="D27" s="98" t="s">
        <v>63</v>
      </c>
      <c r="E27" s="108"/>
      <c r="F27" s="48">
        <v>1</v>
      </c>
      <c r="G27" s="106" t="s">
        <v>4</v>
      </c>
      <c r="H27" s="101">
        <v>42429</v>
      </c>
      <c r="I27" s="49">
        <f t="shared" si="2"/>
        <v>42429</v>
      </c>
      <c r="J27" s="47"/>
      <c r="K27" s="48">
        <v>1</v>
      </c>
      <c r="L27" s="106" t="s">
        <v>4</v>
      </c>
      <c r="M27" s="101">
        <v>42429</v>
      </c>
      <c r="N27" s="101">
        <f t="shared" si="3"/>
        <v>42429</v>
      </c>
      <c r="O27" s="50">
        <v>0</v>
      </c>
      <c r="P27" s="49">
        <f t="shared" si="4"/>
        <v>42429</v>
      </c>
      <c r="Q27" s="138"/>
      <c r="R27" s="143" t="s">
        <v>83</v>
      </c>
      <c r="S27" s="139"/>
      <c r="T27" s="103" t="s">
        <v>79</v>
      </c>
      <c r="V27" s="103" t="s">
        <v>84</v>
      </c>
    </row>
    <row r="28" spans="2:22" ht="13.8" customHeight="1">
      <c r="B28" s="110" t="s">
        <v>108</v>
      </c>
      <c r="C28" s="111"/>
      <c r="D28" s="98" t="s">
        <v>64</v>
      </c>
      <c r="E28" s="108"/>
      <c r="F28" s="48">
        <v>1</v>
      </c>
      <c r="G28" s="106" t="s">
        <v>4</v>
      </c>
      <c r="H28" s="101">
        <v>5590</v>
      </c>
      <c r="I28" s="49">
        <f t="shared" si="2"/>
        <v>5590</v>
      </c>
      <c r="J28" s="47"/>
      <c r="K28" s="48">
        <v>1</v>
      </c>
      <c r="L28" s="106" t="s">
        <v>4</v>
      </c>
      <c r="M28" s="101">
        <v>5590</v>
      </c>
      <c r="N28" s="101">
        <f t="shared" si="3"/>
        <v>5590</v>
      </c>
      <c r="O28" s="50">
        <v>0</v>
      </c>
      <c r="P28" s="49">
        <f t="shared" si="4"/>
        <v>5590</v>
      </c>
      <c r="Q28" s="138"/>
      <c r="R28" s="143" t="s">
        <v>83</v>
      </c>
      <c r="S28" s="139"/>
      <c r="T28" s="103" t="s">
        <v>79</v>
      </c>
      <c r="V28" s="103" t="s">
        <v>85</v>
      </c>
    </row>
    <row r="29" spans="2:22" ht="27.6">
      <c r="B29" s="110" t="s">
        <v>109</v>
      </c>
      <c r="C29" s="111"/>
      <c r="D29" s="98" t="s">
        <v>65</v>
      </c>
      <c r="E29" s="108"/>
      <c r="F29" s="48">
        <v>1</v>
      </c>
      <c r="G29" s="106" t="s">
        <v>4</v>
      </c>
      <c r="H29" s="101">
        <v>102000</v>
      </c>
      <c r="I29" s="49">
        <f t="shared" si="2"/>
        <v>102000</v>
      </c>
      <c r="J29" s="47"/>
      <c r="K29" s="182">
        <v>0</v>
      </c>
      <c r="L29" s="183" t="s">
        <v>4</v>
      </c>
      <c r="M29" s="112">
        <v>79990</v>
      </c>
      <c r="N29" s="112">
        <f t="shared" si="3"/>
        <v>0</v>
      </c>
      <c r="O29" s="50">
        <v>0</v>
      </c>
      <c r="P29" s="178">
        <f t="shared" si="4"/>
        <v>0</v>
      </c>
      <c r="Q29" s="138"/>
      <c r="R29" s="177" t="s">
        <v>86</v>
      </c>
      <c r="S29" s="139"/>
      <c r="T29" s="103" t="s">
        <v>79</v>
      </c>
      <c r="V29" s="103"/>
    </row>
    <row r="30" spans="2:22" ht="27.6">
      <c r="B30" s="110" t="s">
        <v>110</v>
      </c>
      <c r="C30" s="111"/>
      <c r="D30" s="98" t="s">
        <v>66</v>
      </c>
      <c r="E30" s="108"/>
      <c r="F30" s="48">
        <v>1</v>
      </c>
      <c r="G30" s="106" t="s">
        <v>4</v>
      </c>
      <c r="H30" s="101">
        <v>45890</v>
      </c>
      <c r="I30" s="49">
        <f t="shared" si="2"/>
        <v>45890</v>
      </c>
      <c r="J30" s="47"/>
      <c r="K30" s="182">
        <v>0</v>
      </c>
      <c r="L30" s="183" t="s">
        <v>4</v>
      </c>
      <c r="M30" s="112">
        <v>45890</v>
      </c>
      <c r="N30" s="112">
        <f t="shared" si="3"/>
        <v>0</v>
      </c>
      <c r="O30" s="50">
        <v>0</v>
      </c>
      <c r="P30" s="178">
        <f t="shared" si="4"/>
        <v>0</v>
      </c>
      <c r="Q30" s="138"/>
      <c r="R30" s="177" t="s">
        <v>86</v>
      </c>
      <c r="S30" s="139"/>
      <c r="T30" s="103" t="s">
        <v>79</v>
      </c>
      <c r="V30" s="103"/>
    </row>
    <row r="31" spans="2:22" ht="13.8">
      <c r="B31" s="110" t="s">
        <v>111</v>
      </c>
      <c r="C31" s="111"/>
      <c r="D31" s="98" t="s">
        <v>67</v>
      </c>
      <c r="E31" s="108"/>
      <c r="F31" s="48">
        <v>2</v>
      </c>
      <c r="G31" s="106" t="s">
        <v>4</v>
      </c>
      <c r="H31" s="101">
        <v>5990</v>
      </c>
      <c r="I31" s="49">
        <f t="shared" si="2"/>
        <v>11980</v>
      </c>
      <c r="J31" s="47"/>
      <c r="K31" s="48">
        <v>2</v>
      </c>
      <c r="L31" s="106" t="s">
        <v>4</v>
      </c>
      <c r="M31" s="112">
        <v>1890</v>
      </c>
      <c r="N31" s="112">
        <f t="shared" si="3"/>
        <v>3780</v>
      </c>
      <c r="O31" s="50">
        <v>0</v>
      </c>
      <c r="P31" s="178">
        <f t="shared" si="4"/>
        <v>3780</v>
      </c>
      <c r="Q31" s="138"/>
      <c r="R31" s="143" t="s">
        <v>81</v>
      </c>
      <c r="S31" s="139"/>
      <c r="T31" s="103" t="s">
        <v>79</v>
      </c>
      <c r="V31" s="103" t="s">
        <v>87</v>
      </c>
    </row>
    <row r="32" spans="2:22" ht="13.8">
      <c r="B32" s="110" t="s">
        <v>112</v>
      </c>
      <c r="C32" s="111"/>
      <c r="D32" s="98" t="s">
        <v>68</v>
      </c>
      <c r="E32" s="108"/>
      <c r="F32" s="48">
        <v>2</v>
      </c>
      <c r="G32" s="106" t="s">
        <v>4</v>
      </c>
      <c r="H32" s="101">
        <v>2990</v>
      </c>
      <c r="I32" s="49">
        <f t="shared" si="2"/>
        <v>5980</v>
      </c>
      <c r="J32" s="47"/>
      <c r="K32" s="48">
        <v>2</v>
      </c>
      <c r="L32" s="106" t="s">
        <v>4</v>
      </c>
      <c r="M32" s="112">
        <v>2919</v>
      </c>
      <c r="N32" s="112">
        <f t="shared" si="3"/>
        <v>5838</v>
      </c>
      <c r="O32" s="50">
        <v>0</v>
      </c>
      <c r="P32" s="178">
        <f t="shared" si="4"/>
        <v>5838</v>
      </c>
      <c r="Q32" s="138"/>
      <c r="R32" s="143" t="s">
        <v>81</v>
      </c>
      <c r="S32" s="139"/>
      <c r="T32" s="103" t="s">
        <v>79</v>
      </c>
      <c r="V32" s="103" t="s">
        <v>89</v>
      </c>
    </row>
    <row r="33" spans="2:22" ht="27.6">
      <c r="B33" s="110" t="s">
        <v>113</v>
      </c>
      <c r="C33" s="111"/>
      <c r="D33" s="98" t="s">
        <v>69</v>
      </c>
      <c r="E33" s="108"/>
      <c r="F33" s="48">
        <v>3</v>
      </c>
      <c r="G33" s="106" t="s">
        <v>4</v>
      </c>
      <c r="H33" s="101">
        <v>47990</v>
      </c>
      <c r="I33" s="49">
        <f t="shared" si="2"/>
        <v>143970</v>
      </c>
      <c r="J33" s="47"/>
      <c r="K33" s="48">
        <v>0</v>
      </c>
      <c r="L33" s="106" t="s">
        <v>4</v>
      </c>
      <c r="M33" s="101">
        <v>47990</v>
      </c>
      <c r="N33" s="101">
        <f t="shared" si="3"/>
        <v>0</v>
      </c>
      <c r="O33" s="50">
        <v>0</v>
      </c>
      <c r="P33" s="49">
        <f t="shared" si="4"/>
        <v>0</v>
      </c>
      <c r="Q33" s="138"/>
      <c r="R33" s="177" t="s">
        <v>88</v>
      </c>
      <c r="S33" s="139"/>
      <c r="T33" s="103" t="s">
        <v>79</v>
      </c>
      <c r="V33" s="103"/>
    </row>
    <row r="34" spans="2:22" ht="13.8">
      <c r="B34" s="110" t="s">
        <v>114</v>
      </c>
      <c r="C34" s="111"/>
      <c r="D34" s="98" t="s">
        <v>70</v>
      </c>
      <c r="E34" s="108"/>
      <c r="F34" s="48">
        <v>1</v>
      </c>
      <c r="G34" s="106" t="s">
        <v>4</v>
      </c>
      <c r="H34" s="101">
        <v>3690</v>
      </c>
      <c r="I34" s="49">
        <f t="shared" si="2"/>
        <v>3690</v>
      </c>
      <c r="J34" s="47"/>
      <c r="K34" s="48">
        <v>1</v>
      </c>
      <c r="L34" s="106" t="s">
        <v>4</v>
      </c>
      <c r="M34" s="101">
        <v>3690</v>
      </c>
      <c r="N34" s="101">
        <f t="shared" si="3"/>
        <v>3690</v>
      </c>
      <c r="O34" s="50">
        <v>0</v>
      </c>
      <c r="P34" s="49">
        <f t="shared" si="4"/>
        <v>3690</v>
      </c>
      <c r="Q34" s="138"/>
      <c r="R34" s="143" t="s">
        <v>83</v>
      </c>
      <c r="S34" s="139"/>
      <c r="T34" s="103" t="s">
        <v>79</v>
      </c>
      <c r="V34" s="103" t="s">
        <v>90</v>
      </c>
    </row>
    <row r="35" spans="2:22" ht="55.2">
      <c r="B35" s="110" t="s">
        <v>115</v>
      </c>
      <c r="C35" s="111"/>
      <c r="D35" s="98" t="s">
        <v>71</v>
      </c>
      <c r="E35" s="108"/>
      <c r="F35" s="48">
        <v>2</v>
      </c>
      <c r="G35" s="106" t="s">
        <v>4</v>
      </c>
      <c r="H35" s="101">
        <v>13990</v>
      </c>
      <c r="I35" s="49">
        <f t="shared" si="2"/>
        <v>27980</v>
      </c>
      <c r="J35" s="47"/>
      <c r="K35" s="48">
        <v>0</v>
      </c>
      <c r="L35" s="183" t="s">
        <v>4</v>
      </c>
      <c r="M35" s="112">
        <v>13990</v>
      </c>
      <c r="N35" s="112">
        <f t="shared" si="3"/>
        <v>0</v>
      </c>
      <c r="O35" s="50">
        <v>0</v>
      </c>
      <c r="P35" s="178">
        <f t="shared" si="4"/>
        <v>0</v>
      </c>
      <c r="Q35" s="138"/>
      <c r="R35" s="177" t="s">
        <v>91</v>
      </c>
      <c r="S35" s="139"/>
      <c r="T35" s="103" t="s">
        <v>79</v>
      </c>
      <c r="V35" s="103"/>
    </row>
    <row r="36" spans="2:22" ht="13.8">
      <c r="B36" s="110" t="s">
        <v>116</v>
      </c>
      <c r="C36" s="111"/>
      <c r="D36" s="98" t="s">
        <v>72</v>
      </c>
      <c r="E36" s="108"/>
      <c r="F36" s="48">
        <v>1</v>
      </c>
      <c r="G36" s="106" t="s">
        <v>4</v>
      </c>
      <c r="H36" s="101">
        <v>30000</v>
      </c>
      <c r="I36" s="49">
        <f t="shared" si="2"/>
        <v>30000</v>
      </c>
      <c r="J36" s="47"/>
      <c r="K36" s="48">
        <v>1</v>
      </c>
      <c r="L36" s="106" t="s">
        <v>4</v>
      </c>
      <c r="M36" s="101">
        <v>30000</v>
      </c>
      <c r="N36" s="101">
        <f t="shared" si="3"/>
        <v>30000</v>
      </c>
      <c r="O36" s="50">
        <v>0</v>
      </c>
      <c r="P36" s="49">
        <f t="shared" si="4"/>
        <v>30000</v>
      </c>
      <c r="Q36" s="138"/>
      <c r="R36" s="143" t="s">
        <v>92</v>
      </c>
      <c r="S36" s="139"/>
      <c r="T36" s="103" t="s">
        <v>79</v>
      </c>
      <c r="V36" s="103"/>
    </row>
    <row r="37" spans="2:22" ht="13.8">
      <c r="B37" s="110" t="s">
        <v>117</v>
      </c>
      <c r="C37" s="111"/>
      <c r="D37" s="98" t="s">
        <v>73</v>
      </c>
      <c r="E37" s="108"/>
      <c r="F37" s="48">
        <v>1</v>
      </c>
      <c r="G37" s="106" t="s">
        <v>58</v>
      </c>
      <c r="H37" s="101">
        <v>60000</v>
      </c>
      <c r="I37" s="49">
        <f t="shared" si="2"/>
        <v>60000</v>
      </c>
      <c r="J37" s="47"/>
      <c r="K37" s="48">
        <v>1</v>
      </c>
      <c r="L37" s="106" t="s">
        <v>58</v>
      </c>
      <c r="M37" s="101">
        <v>60000</v>
      </c>
      <c r="N37" s="101">
        <f t="shared" si="3"/>
        <v>60000</v>
      </c>
      <c r="O37" s="50">
        <v>0</v>
      </c>
      <c r="P37" s="49">
        <f t="shared" si="4"/>
        <v>60000</v>
      </c>
      <c r="Q37" s="138"/>
      <c r="R37" s="143" t="s">
        <v>93</v>
      </c>
      <c r="S37" s="139"/>
      <c r="T37" s="103" t="s">
        <v>79</v>
      </c>
      <c r="V37" s="103"/>
    </row>
    <row r="38" spans="2:22" ht="27.6">
      <c r="B38" s="110" t="s">
        <v>118</v>
      </c>
      <c r="C38" s="111"/>
      <c r="D38" s="98" t="s">
        <v>74</v>
      </c>
      <c r="E38" s="108"/>
      <c r="F38" s="48">
        <v>1</v>
      </c>
      <c r="G38" s="106" t="s">
        <v>58</v>
      </c>
      <c r="H38" s="101">
        <v>30000</v>
      </c>
      <c r="I38" s="49">
        <f t="shared" si="2"/>
        <v>30000</v>
      </c>
      <c r="J38" s="47"/>
      <c r="K38" s="48">
        <v>0</v>
      </c>
      <c r="L38" s="106" t="s">
        <v>58</v>
      </c>
      <c r="M38" s="101">
        <v>30000</v>
      </c>
      <c r="N38" s="101">
        <f t="shared" si="3"/>
        <v>0</v>
      </c>
      <c r="O38" s="50">
        <v>0</v>
      </c>
      <c r="P38" s="49">
        <f t="shared" si="4"/>
        <v>0</v>
      </c>
      <c r="Q38" s="138"/>
      <c r="R38" s="143" t="s">
        <v>94</v>
      </c>
      <c r="S38" s="139"/>
      <c r="T38" s="103" t="s">
        <v>79</v>
      </c>
      <c r="V38" s="103"/>
    </row>
    <row r="39" spans="2:22" ht="27.6">
      <c r="B39" s="110" t="s">
        <v>119</v>
      </c>
      <c r="C39" s="111"/>
      <c r="D39" s="98" t="s">
        <v>75</v>
      </c>
      <c r="E39" s="108"/>
      <c r="F39" s="48">
        <v>18</v>
      </c>
      <c r="G39" s="106" t="s">
        <v>4</v>
      </c>
      <c r="H39" s="101">
        <v>18000</v>
      </c>
      <c r="I39" s="49">
        <f t="shared" si="2"/>
        <v>324000</v>
      </c>
      <c r="J39" s="47"/>
      <c r="K39" s="48">
        <v>18</v>
      </c>
      <c r="L39" s="106" t="s">
        <v>4</v>
      </c>
      <c r="M39" s="112">
        <v>12000</v>
      </c>
      <c r="N39" s="112">
        <f t="shared" si="3"/>
        <v>216000</v>
      </c>
      <c r="O39" s="50">
        <v>0</v>
      </c>
      <c r="P39" s="178">
        <f t="shared" si="4"/>
        <v>216000</v>
      </c>
      <c r="Q39" s="138"/>
      <c r="R39" s="143" t="s">
        <v>81</v>
      </c>
      <c r="S39" s="139"/>
      <c r="T39" s="103" t="s">
        <v>79</v>
      </c>
      <c r="V39" s="103"/>
    </row>
    <row r="40" spans="2:22" ht="13.8">
      <c r="B40" s="110" t="s">
        <v>120</v>
      </c>
      <c r="C40" s="111"/>
      <c r="D40" s="98" t="s">
        <v>76</v>
      </c>
      <c r="E40" s="108"/>
      <c r="F40" s="48">
        <v>18</v>
      </c>
      <c r="G40" s="106" t="s">
        <v>4</v>
      </c>
      <c r="H40" s="101">
        <v>20000</v>
      </c>
      <c r="I40" s="49">
        <f t="shared" si="2"/>
        <v>360000</v>
      </c>
      <c r="J40" s="47"/>
      <c r="K40" s="48">
        <v>18</v>
      </c>
      <c r="L40" s="106" t="s">
        <v>4</v>
      </c>
      <c r="M40" s="101">
        <v>20000</v>
      </c>
      <c r="N40" s="101">
        <f t="shared" si="3"/>
        <v>360000</v>
      </c>
      <c r="O40" s="50">
        <v>0</v>
      </c>
      <c r="P40" s="49">
        <f t="shared" si="4"/>
        <v>360000</v>
      </c>
      <c r="Q40" s="138"/>
      <c r="R40" s="143" t="s">
        <v>83</v>
      </c>
      <c r="S40" s="139"/>
      <c r="T40" s="103" t="s">
        <v>79</v>
      </c>
      <c r="V40" s="103"/>
    </row>
    <row r="41" spans="2:22" ht="41.4">
      <c r="B41" s="110" t="s">
        <v>121</v>
      </c>
      <c r="C41" s="111"/>
      <c r="D41" s="98" t="s">
        <v>77</v>
      </c>
      <c r="E41" s="108"/>
      <c r="F41" s="48">
        <v>1</v>
      </c>
      <c r="G41" s="106" t="s">
        <v>58</v>
      </c>
      <c r="H41" s="101">
        <v>893498</v>
      </c>
      <c r="I41" s="49">
        <f t="shared" si="2"/>
        <v>893498</v>
      </c>
      <c r="J41" s="47"/>
      <c r="K41" s="48">
        <v>1</v>
      </c>
      <c r="L41" s="106" t="s">
        <v>58</v>
      </c>
      <c r="M41" s="101">
        <v>893498</v>
      </c>
      <c r="N41" s="101">
        <f t="shared" si="3"/>
        <v>893498</v>
      </c>
      <c r="O41" s="50">
        <v>0.5</v>
      </c>
      <c r="P41" s="178">
        <f t="shared" si="4"/>
        <v>446749</v>
      </c>
      <c r="Q41" s="138"/>
      <c r="R41" s="177" t="s">
        <v>78</v>
      </c>
      <c r="S41" s="139"/>
      <c r="T41" s="103" t="s">
        <v>79</v>
      </c>
      <c r="V41" s="103"/>
    </row>
    <row r="42" spans="2:22" ht="13.8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</row>
    <row r="43" spans="2:22" ht="13.2" customHeight="1">
      <c r="B43" s="51"/>
      <c r="C43" s="33"/>
      <c r="D43" s="72"/>
      <c r="E43" s="61"/>
      <c r="F43" s="154" t="s">
        <v>37</v>
      </c>
      <c r="G43" s="155"/>
      <c r="H43" s="155"/>
      <c r="I43" s="73">
        <f>SUM(I7:I42)</f>
        <v>5496811</v>
      </c>
      <c r="J43" s="47"/>
      <c r="K43" s="154" t="s">
        <v>11</v>
      </c>
      <c r="L43" s="155"/>
      <c r="M43" s="155"/>
      <c r="N43" s="155"/>
      <c r="O43" s="155"/>
      <c r="P43" s="74">
        <f>SUM(P7:P42)</f>
        <v>4583880</v>
      </c>
      <c r="Q43" s="52"/>
      <c r="R43" s="140"/>
      <c r="S43" s="33"/>
      <c r="T43" s="33"/>
    </row>
    <row r="44" spans="2:22" ht="13.2" hidden="1" customHeight="1">
      <c r="B44" s="51"/>
      <c r="C44" s="33"/>
      <c r="D44" s="72"/>
      <c r="E44" s="61"/>
      <c r="F44" s="156" t="s">
        <v>38</v>
      </c>
      <c r="G44" s="157"/>
      <c r="H44" s="157"/>
      <c r="I44" s="76"/>
      <c r="J44" s="47"/>
      <c r="K44" s="99"/>
      <c r="L44" s="100"/>
      <c r="M44" s="158" t="s">
        <v>38</v>
      </c>
      <c r="N44" s="158"/>
      <c r="O44" s="158"/>
      <c r="P44" s="77">
        <v>0</v>
      </c>
      <c r="Q44" s="53"/>
      <c r="R44" s="141"/>
      <c r="S44" s="33"/>
      <c r="T44" s="33"/>
    </row>
    <row r="45" spans="2:22" ht="13.2" customHeight="1">
      <c r="B45" s="51"/>
      <c r="C45" s="33"/>
      <c r="D45" s="75"/>
      <c r="E45" s="75"/>
      <c r="F45" s="159" t="s">
        <v>12</v>
      </c>
      <c r="G45" s="158"/>
      <c r="H45" s="158"/>
      <c r="I45" s="76">
        <f>SUM(I43+I44)</f>
        <v>5496811</v>
      </c>
      <c r="J45" s="47"/>
      <c r="K45" s="159" t="s">
        <v>12</v>
      </c>
      <c r="L45" s="158"/>
      <c r="M45" s="158"/>
      <c r="N45" s="158"/>
      <c r="O45" s="158"/>
      <c r="P45" s="77">
        <f>SUM(P43+P44)</f>
        <v>4583880</v>
      </c>
      <c r="Q45" s="53"/>
      <c r="R45" s="141"/>
      <c r="S45" s="33"/>
      <c r="T45" s="33"/>
    </row>
    <row r="46" spans="2:22" ht="13.2" customHeight="1">
      <c r="B46" s="51"/>
      <c r="C46" s="33"/>
      <c r="D46" s="75"/>
      <c r="E46" s="78"/>
      <c r="F46" s="65"/>
      <c r="G46" s="160" t="s">
        <v>33</v>
      </c>
      <c r="H46" s="160"/>
      <c r="I46" s="79">
        <f>I45*19%</f>
        <v>1044394.09</v>
      </c>
      <c r="J46" s="54"/>
      <c r="K46" s="161" t="s">
        <v>34</v>
      </c>
      <c r="L46" s="160"/>
      <c r="M46" s="160"/>
      <c r="N46" s="160"/>
      <c r="O46" s="160"/>
      <c r="P46" s="80">
        <f>P45*19%</f>
        <v>870937.2</v>
      </c>
      <c r="Q46" s="53"/>
      <c r="R46" s="141"/>
      <c r="S46" s="33"/>
      <c r="T46" s="33"/>
    </row>
    <row r="47" spans="2:22" ht="13.2" customHeight="1">
      <c r="B47" s="51"/>
      <c r="C47" s="33"/>
      <c r="D47" s="33"/>
      <c r="E47" s="81"/>
      <c r="F47" s="63"/>
      <c r="G47" s="162" t="s">
        <v>35</v>
      </c>
      <c r="H47" s="162"/>
      <c r="I47" s="82">
        <f>+I45+I46</f>
        <v>6541205.0899999999</v>
      </c>
      <c r="J47" s="47"/>
      <c r="K47" s="163" t="s">
        <v>13</v>
      </c>
      <c r="L47" s="162"/>
      <c r="M47" s="162"/>
      <c r="N47" s="162"/>
      <c r="O47" s="162"/>
      <c r="P47" s="86">
        <f>SUM(P45:P46)</f>
        <v>5454817.2000000002</v>
      </c>
      <c r="Q47" s="56"/>
      <c r="R47" s="141"/>
      <c r="S47" s="33"/>
      <c r="T47" s="33"/>
    </row>
    <row r="48" spans="2:22" ht="13.2" customHeight="1">
      <c r="B48" s="51"/>
      <c r="C48" s="33"/>
      <c r="D48" s="75"/>
      <c r="E48" s="83"/>
      <c r="F48" s="63"/>
      <c r="G48" s="64"/>
      <c r="H48" s="64"/>
      <c r="I48" s="84"/>
      <c r="J48" s="47"/>
      <c r="K48" s="63"/>
      <c r="L48" s="64"/>
      <c r="M48" s="64"/>
      <c r="N48" s="64"/>
      <c r="O48" s="64"/>
      <c r="P48" s="55"/>
      <c r="Q48" s="56"/>
      <c r="R48" s="141"/>
      <c r="S48" s="33"/>
      <c r="T48" s="184">
        <f>I47-P47</f>
        <v>1086387.8899999997</v>
      </c>
    </row>
    <row r="49" spans="2:20" ht="15.6" customHeight="1">
      <c r="B49" s="51"/>
      <c r="C49" s="33"/>
      <c r="D49" s="75"/>
      <c r="E49" s="62"/>
      <c r="F49" s="164"/>
      <c r="G49" s="165"/>
      <c r="H49" s="165"/>
      <c r="I49" s="85"/>
      <c r="J49" s="47"/>
      <c r="K49" s="164"/>
      <c r="L49" s="165"/>
      <c r="M49" s="165"/>
      <c r="N49" s="165"/>
      <c r="O49" s="165"/>
      <c r="P49" s="57"/>
      <c r="Q49" s="57"/>
      <c r="R49" s="142"/>
      <c r="S49" s="33"/>
      <c r="T49" s="33"/>
    </row>
    <row r="50" spans="2:20" ht="13.2" customHeight="1">
      <c r="B50" s="179"/>
      <c r="C50" s="179"/>
      <c r="D50" s="179"/>
      <c r="E50" s="179"/>
      <c r="F50" s="179"/>
      <c r="G50" s="179"/>
      <c r="H50" s="179"/>
    </row>
    <row r="51" spans="2:20" ht="13.2" customHeight="1">
      <c r="B51" s="179"/>
      <c r="C51" s="179"/>
      <c r="D51" s="179"/>
      <c r="E51" s="179"/>
      <c r="F51" s="179"/>
      <c r="G51" s="179"/>
      <c r="H51" s="179"/>
      <c r="I51" s="107"/>
    </row>
    <row r="55" spans="2:20">
      <c r="I55" s="107"/>
    </row>
  </sheetData>
  <mergeCells count="14">
    <mergeCell ref="F3:I3"/>
    <mergeCell ref="K3:P3"/>
    <mergeCell ref="F43:H43"/>
    <mergeCell ref="K43:O43"/>
    <mergeCell ref="F44:H44"/>
    <mergeCell ref="M44:O44"/>
    <mergeCell ref="F45:H45"/>
    <mergeCell ref="K45:O45"/>
    <mergeCell ref="G46:H46"/>
    <mergeCell ref="K46:O46"/>
    <mergeCell ref="G47:H47"/>
    <mergeCell ref="K47:O47"/>
    <mergeCell ref="F49:H49"/>
    <mergeCell ref="K49:O49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5"/>
  <sheetViews>
    <sheetView showGridLines="0" tabSelected="1" zoomScaleNormal="100" workbookViewId="0">
      <selection activeCell="Q20" sqref="Q2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1.5546875" style="2" bestFit="1" customWidth="1"/>
    <col min="4" max="4" width="5.109375" style="2" customWidth="1"/>
    <col min="5" max="5" width="10.6640625" style="90" customWidth="1"/>
    <col min="6" max="6" width="14.6640625" style="90" bestFit="1" customWidth="1"/>
    <col min="7" max="7" width="5.6640625" style="2" bestFit="1" customWidth="1"/>
    <col min="8" max="8" width="11.21875" style="90" bestFit="1" customWidth="1"/>
    <col min="9" max="9" width="11.21875" style="2" customWidth="1"/>
    <col min="10" max="10" width="9.109375" style="2" customWidth="1"/>
    <col min="11" max="11" width="11.21875" style="2" customWidth="1"/>
    <col min="12" max="12" width="14.88671875" style="28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4">
      <c r="C1" s="58"/>
    </row>
    <row r="2" spans="1:14" ht="13.2" customHeight="1">
      <c r="B2" s="8" t="s">
        <v>26</v>
      </c>
      <c r="C2" s="8" t="s">
        <v>25</v>
      </c>
      <c r="D2" s="168" t="s">
        <v>14</v>
      </c>
      <c r="E2" s="168"/>
      <c r="F2" s="168"/>
      <c r="G2" s="174" t="s">
        <v>15</v>
      </c>
      <c r="H2" s="175"/>
      <c r="I2" s="175"/>
      <c r="J2" s="175"/>
      <c r="K2" s="175"/>
      <c r="L2" s="175"/>
      <c r="M2" s="176"/>
    </row>
    <row r="3" spans="1:14">
      <c r="B3" s="4"/>
      <c r="C3" s="88" t="s">
        <v>122</v>
      </c>
      <c r="D3" s="9" t="s">
        <v>16</v>
      </c>
      <c r="E3" s="91" t="s">
        <v>18</v>
      </c>
      <c r="F3" s="95" t="s">
        <v>18</v>
      </c>
      <c r="G3" s="13" t="s">
        <v>16</v>
      </c>
      <c r="H3" s="91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4">
      <c r="A4" s="3"/>
      <c r="B4" s="5"/>
      <c r="C4" s="89" t="s">
        <v>123</v>
      </c>
      <c r="D4" s="11"/>
      <c r="E4" s="92" t="s">
        <v>17</v>
      </c>
      <c r="F4" s="96" t="s">
        <v>22</v>
      </c>
      <c r="G4" s="14"/>
      <c r="H4" s="92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4" s="120" customFormat="1">
      <c r="A5" s="113"/>
      <c r="B5" s="114">
        <v>1</v>
      </c>
      <c r="C5" s="134" t="s">
        <v>133</v>
      </c>
      <c r="D5" s="144">
        <v>3</v>
      </c>
      <c r="E5" s="145">
        <v>5000</v>
      </c>
      <c r="F5" s="115">
        <f t="shared" ref="F5:F12" si="0">E5*D5</f>
        <v>15000</v>
      </c>
      <c r="G5" s="144">
        <v>3</v>
      </c>
      <c r="H5" s="116">
        <v>2990</v>
      </c>
      <c r="I5" s="115">
        <f t="shared" ref="I5:I12" si="1">H5*G5</f>
        <v>8970</v>
      </c>
      <c r="J5" s="117">
        <v>0</v>
      </c>
      <c r="K5" s="118">
        <f>ROUND(I5-(I5*J5),2)</f>
        <v>8970</v>
      </c>
      <c r="L5" s="121" t="s">
        <v>81</v>
      </c>
      <c r="M5" s="119" t="s">
        <v>124</v>
      </c>
    </row>
    <row r="6" spans="1:14" s="120" customFormat="1">
      <c r="A6" s="113"/>
      <c r="B6" s="114">
        <v>2</v>
      </c>
      <c r="C6" s="134" t="s">
        <v>134</v>
      </c>
      <c r="D6" s="144">
        <v>1</v>
      </c>
      <c r="E6" s="145">
        <v>15000</v>
      </c>
      <c r="F6" s="115">
        <f t="shared" si="0"/>
        <v>15000</v>
      </c>
      <c r="G6" s="144">
        <v>1</v>
      </c>
      <c r="H6" s="116">
        <v>8279</v>
      </c>
      <c r="I6" s="115">
        <f t="shared" si="1"/>
        <v>8279</v>
      </c>
      <c r="J6" s="117">
        <v>0</v>
      </c>
      <c r="K6" s="118">
        <f t="shared" ref="K6:K12" si="2">ROUND(I6-(I6*J6),2)</f>
        <v>8279</v>
      </c>
      <c r="L6" s="121" t="s">
        <v>81</v>
      </c>
      <c r="M6" s="119" t="s">
        <v>125</v>
      </c>
      <c r="N6" s="185"/>
    </row>
    <row r="7" spans="1:14" s="125" customFormat="1">
      <c r="A7" s="122"/>
      <c r="B7" s="123">
        <v>3</v>
      </c>
      <c r="C7" s="135" t="s">
        <v>135</v>
      </c>
      <c r="D7" s="144">
        <v>5</v>
      </c>
      <c r="E7" s="146">
        <v>60000</v>
      </c>
      <c r="F7" s="115">
        <f t="shared" si="0"/>
        <v>300000</v>
      </c>
      <c r="G7" s="144">
        <v>5</v>
      </c>
      <c r="H7" s="116">
        <v>49835</v>
      </c>
      <c r="I7" s="115">
        <f t="shared" si="1"/>
        <v>249175</v>
      </c>
      <c r="J7" s="117">
        <v>0</v>
      </c>
      <c r="K7" s="118">
        <f t="shared" si="2"/>
        <v>249175</v>
      </c>
      <c r="L7" s="121" t="s">
        <v>81</v>
      </c>
      <c r="M7" s="124" t="s">
        <v>126</v>
      </c>
      <c r="N7" s="185"/>
    </row>
    <row r="8" spans="1:14" s="125" customFormat="1">
      <c r="A8" s="122"/>
      <c r="B8" s="123">
        <v>4</v>
      </c>
      <c r="C8" s="136" t="s">
        <v>136</v>
      </c>
      <c r="D8" s="144">
        <v>2</v>
      </c>
      <c r="E8" s="146">
        <v>40000</v>
      </c>
      <c r="F8" s="115">
        <f t="shared" si="0"/>
        <v>80000</v>
      </c>
      <c r="G8" s="144">
        <v>2</v>
      </c>
      <c r="H8" s="116">
        <v>31990</v>
      </c>
      <c r="I8" s="115">
        <f t="shared" si="1"/>
        <v>63980</v>
      </c>
      <c r="J8" s="117">
        <v>0</v>
      </c>
      <c r="K8" s="118">
        <f t="shared" si="2"/>
        <v>63980</v>
      </c>
      <c r="L8" s="121" t="s">
        <v>81</v>
      </c>
      <c r="M8" s="124" t="s">
        <v>127</v>
      </c>
      <c r="N8" s="185"/>
    </row>
    <row r="9" spans="1:14" s="125" customFormat="1" ht="26.4">
      <c r="A9" s="122"/>
      <c r="B9" s="123">
        <v>5</v>
      </c>
      <c r="C9" s="136" t="s">
        <v>137</v>
      </c>
      <c r="D9" s="144">
        <v>3</v>
      </c>
      <c r="E9" s="146">
        <v>6500</v>
      </c>
      <c r="F9" s="115">
        <f t="shared" si="0"/>
        <v>19500</v>
      </c>
      <c r="G9" s="144">
        <v>3</v>
      </c>
      <c r="H9" s="116">
        <v>6500</v>
      </c>
      <c r="I9" s="115">
        <f t="shared" si="1"/>
        <v>19500</v>
      </c>
      <c r="J9" s="117">
        <v>0</v>
      </c>
      <c r="K9" s="118">
        <f t="shared" si="2"/>
        <v>19500</v>
      </c>
      <c r="L9" s="121" t="s">
        <v>128</v>
      </c>
      <c r="M9" s="124" t="s">
        <v>129</v>
      </c>
      <c r="N9" s="185"/>
    </row>
    <row r="10" spans="1:14" s="125" customFormat="1">
      <c r="A10" s="122"/>
      <c r="B10" s="123">
        <v>6</v>
      </c>
      <c r="C10" s="136" t="s">
        <v>138</v>
      </c>
      <c r="D10" s="144">
        <v>3</v>
      </c>
      <c r="E10" s="146">
        <v>2000</v>
      </c>
      <c r="F10" s="115">
        <f t="shared" si="0"/>
        <v>6000</v>
      </c>
      <c r="G10" s="144">
        <v>3</v>
      </c>
      <c r="H10" s="116">
        <v>1450</v>
      </c>
      <c r="I10" s="115">
        <f t="shared" si="1"/>
        <v>4350</v>
      </c>
      <c r="J10" s="117">
        <v>0</v>
      </c>
      <c r="K10" s="118">
        <f t="shared" si="2"/>
        <v>4350</v>
      </c>
      <c r="L10" s="147" t="s">
        <v>81</v>
      </c>
      <c r="M10" s="124" t="s">
        <v>130</v>
      </c>
      <c r="N10" s="185"/>
    </row>
    <row r="11" spans="1:14" s="125" customFormat="1">
      <c r="A11" s="122"/>
      <c r="B11" s="123">
        <v>7</v>
      </c>
      <c r="C11" s="136" t="s">
        <v>139</v>
      </c>
      <c r="D11" s="144">
        <v>20</v>
      </c>
      <c r="E11" s="146">
        <v>15000</v>
      </c>
      <c r="F11" s="115">
        <f t="shared" si="0"/>
        <v>300000</v>
      </c>
      <c r="G11" s="144">
        <v>20</v>
      </c>
      <c r="H11" s="116">
        <v>10490</v>
      </c>
      <c r="I11" s="115">
        <f t="shared" si="1"/>
        <v>209800</v>
      </c>
      <c r="J11" s="117">
        <v>0</v>
      </c>
      <c r="K11" s="118">
        <f t="shared" si="2"/>
        <v>209800</v>
      </c>
      <c r="L11" s="147" t="s">
        <v>81</v>
      </c>
      <c r="M11" s="124" t="s">
        <v>131</v>
      </c>
      <c r="N11" s="185"/>
    </row>
    <row r="12" spans="1:14" s="125" customFormat="1" ht="26.4">
      <c r="A12" s="122"/>
      <c r="B12" s="123">
        <v>8</v>
      </c>
      <c r="C12" s="136" t="s">
        <v>140</v>
      </c>
      <c r="D12" s="144">
        <v>2</v>
      </c>
      <c r="E12" s="146">
        <v>50000</v>
      </c>
      <c r="F12" s="115">
        <f t="shared" si="0"/>
        <v>100000</v>
      </c>
      <c r="G12" s="144">
        <v>2</v>
      </c>
      <c r="H12" s="146">
        <v>50000</v>
      </c>
      <c r="I12" s="115">
        <f t="shared" si="1"/>
        <v>100000</v>
      </c>
      <c r="J12" s="117">
        <v>0.15</v>
      </c>
      <c r="K12" s="118">
        <f t="shared" si="2"/>
        <v>85000</v>
      </c>
      <c r="L12" s="147" t="s">
        <v>128</v>
      </c>
      <c r="M12" s="124" t="s">
        <v>132</v>
      </c>
      <c r="N12" s="185"/>
    </row>
    <row r="13" spans="1:14" s="120" customFormat="1" ht="10.8" customHeight="1">
      <c r="B13" s="126"/>
      <c r="C13" s="127"/>
      <c r="D13" s="128"/>
      <c r="E13" s="129"/>
      <c r="F13" s="130"/>
      <c r="G13" s="131"/>
      <c r="H13" s="129"/>
      <c r="I13" s="127"/>
      <c r="J13" s="127"/>
      <c r="K13" s="128"/>
      <c r="L13" s="132"/>
      <c r="M13" s="133"/>
    </row>
    <row r="14" spans="1:14">
      <c r="B14" s="15"/>
      <c r="C14" s="17"/>
      <c r="D14" s="173" t="s">
        <v>36</v>
      </c>
      <c r="E14" s="173"/>
      <c r="F14" s="87">
        <f>SUM(F5:F12)</f>
        <v>835500</v>
      </c>
      <c r="G14" s="186" t="s">
        <v>24</v>
      </c>
      <c r="H14" s="187"/>
      <c r="I14" s="187"/>
      <c r="J14" s="23"/>
      <c r="K14" s="24">
        <f>SUM(K5:K13)</f>
        <v>649054</v>
      </c>
      <c r="L14" s="104"/>
      <c r="M14" s="25"/>
    </row>
    <row r="15" spans="1:14">
      <c r="B15" s="16"/>
      <c r="C15" s="18"/>
      <c r="D15" s="19"/>
      <c r="E15" s="93"/>
      <c r="F15" s="97"/>
      <c r="G15" s="5"/>
      <c r="H15" s="93"/>
      <c r="I15" s="20"/>
      <c r="J15" s="21"/>
      <c r="K15" s="22"/>
      <c r="L15" s="105"/>
      <c r="M15" s="26"/>
    </row>
    <row r="16" spans="1:14">
      <c r="G16" s="3"/>
      <c r="H16" s="94"/>
      <c r="I16" s="3"/>
      <c r="J16" s="6"/>
      <c r="K16" s="7"/>
      <c r="L16" s="27"/>
    </row>
    <row r="17" spans="4:12" ht="15">
      <c r="D17" s="166" t="s">
        <v>30</v>
      </c>
      <c r="E17" s="167"/>
      <c r="F17" s="29">
        <f>'Daños Edificio'!I47</f>
        <v>6541205.0899999999</v>
      </c>
      <c r="J17" s="166" t="s">
        <v>30</v>
      </c>
      <c r="K17" s="167"/>
      <c r="L17" s="29">
        <f>'Daños Edificio'!P47</f>
        <v>5454817.2000000002</v>
      </c>
    </row>
    <row r="18" spans="4:12" ht="15">
      <c r="D18" s="169" t="s">
        <v>31</v>
      </c>
      <c r="E18" s="170"/>
      <c r="F18" s="30">
        <f>F14</f>
        <v>835500</v>
      </c>
      <c r="H18" s="90">
        <f>F19-L19</f>
        <v>1272833.8899999997</v>
      </c>
      <c r="J18" s="169" t="s">
        <v>31</v>
      </c>
      <c r="K18" s="170"/>
      <c r="L18" s="30">
        <f>K14</f>
        <v>649054</v>
      </c>
    </row>
    <row r="19" spans="4:12" ht="15.6">
      <c r="D19" s="171" t="s">
        <v>32</v>
      </c>
      <c r="E19" s="172"/>
      <c r="F19" s="31">
        <f>SUM(F17:F18)</f>
        <v>7376705.0899999999</v>
      </c>
      <c r="J19" s="171" t="s">
        <v>32</v>
      </c>
      <c r="K19" s="172"/>
      <c r="L19" s="31">
        <f>SUM(L17:L18)</f>
        <v>6103871.2000000002</v>
      </c>
    </row>
    <row r="21" spans="4:12">
      <c r="K21" s="148"/>
    </row>
    <row r="215" ht="12.6" customHeight="1"/>
  </sheetData>
  <mergeCells count="10">
    <mergeCell ref="G14:I14"/>
    <mergeCell ref="D17:E17"/>
    <mergeCell ref="D2:F2"/>
    <mergeCell ref="J17:K17"/>
    <mergeCell ref="J18:K18"/>
    <mergeCell ref="J19:K19"/>
    <mergeCell ref="D14:E14"/>
    <mergeCell ref="G2:M2"/>
    <mergeCell ref="D18:E18"/>
    <mergeCell ref="D19:E19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2025-03-26T15:02:45Z</dcterms:modified>
</cp:coreProperties>
</file>