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4/"/>
    </mc:Choice>
  </mc:AlternateContent>
  <xr:revisionPtr revIDLastSave="0" documentId="8_{BE7BC294-EA19-4873-8459-61C1A04CBED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I5" i="3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17" i="3"/>
  <c r="K17" i="3" s="1"/>
  <c r="I18" i="3"/>
  <c r="K18" i="3" s="1"/>
  <c r="I19" i="3"/>
  <c r="K19" i="3" s="1"/>
  <c r="I20" i="3"/>
  <c r="K20" i="3" s="1"/>
  <c r="I21" i="3"/>
  <c r="K21" i="3" s="1"/>
  <c r="I22" i="3"/>
  <c r="K22" i="3" s="1"/>
  <c r="I23" i="3"/>
  <c r="K23" i="3" s="1"/>
  <c r="I24" i="3"/>
  <c r="K24" i="3" s="1"/>
  <c r="I25" i="3"/>
  <c r="K25" i="3" s="1"/>
  <c r="I8" i="1"/>
  <c r="I9" i="1"/>
  <c r="I10" i="1"/>
  <c r="I11" i="1"/>
  <c r="I12" i="1"/>
  <c r="I14" i="1"/>
  <c r="I15" i="1"/>
  <c r="I16" i="1"/>
  <c r="F28" i="3"/>
  <c r="F29" i="3"/>
  <c r="F30" i="3"/>
  <c r="I7" i="1"/>
  <c r="K26" i="3"/>
  <c r="I27" i="3"/>
  <c r="K27" i="3" s="1"/>
  <c r="I28" i="3"/>
  <c r="K28" i="3" s="1"/>
  <c r="I29" i="3"/>
  <c r="K29" i="3" s="1"/>
  <c r="I30" i="3"/>
  <c r="K30" i="3" s="1"/>
  <c r="N9" i="1" l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I18" i="1" l="1"/>
  <c r="I20" i="1" s="1"/>
  <c r="P18" i="1"/>
  <c r="P20" i="1" s="1"/>
  <c r="P22" i="1" l="1"/>
  <c r="L35" i="3" s="1"/>
  <c r="I22" i="1"/>
  <c r="K5" i="3"/>
  <c r="F35" i="3" l="1"/>
  <c r="I26" i="1"/>
  <c r="F32" i="3"/>
  <c r="F36" i="3" s="1"/>
  <c r="K32" i="3"/>
  <c r="L36" i="3" s="1"/>
  <c r="F37" i="3" l="1"/>
  <c r="L37" i="3"/>
  <c r="H36" i="3" l="1"/>
</calcChain>
</file>

<file path=xl/sharedStrings.xml><?xml version="1.0" encoding="utf-8"?>
<sst xmlns="http://schemas.openxmlformats.org/spreadsheetml/2006/main" count="122" uniqueCount="77">
  <si>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</si>
  <si>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</si>
  <si>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</si>
  <si>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</si>
  <si>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</si>
  <si>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</si>
  <si>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</si>
  <si>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</si>
  <si>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</si>
  <si>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</si>
  <si>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</si>
  <si>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</si>
  <si>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</si>
  <si>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</si>
  <si>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</si>
  <si>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</si>
  <si>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</si>
  <si>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</si>
  <si>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</si>
  <si>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</si>
  <si>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</si>
  <si>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</si>
  <si>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</si>
  <si>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</si>
  <si>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</si>
  <si>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</si>
  <si>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</si>
  <si>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</si>
  <si>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</si>
  <si>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</si>
  <si>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</si>
  <si>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</si>
  <si>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</si>
  <si>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</si>
  <si>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</si>
  <si>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</si>
  <si>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</si>
  <si>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</si>
  <si>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</si>
  <si>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</si>
  <si>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</si>
  <si>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</si>
  <si>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</si>
  <si>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</si>
  <si>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</si>
  <si>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</si>
  <si>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1.8</t>
  </si>
  <si>
    <t>Edificio</t>
  </si>
  <si>
    <t>1.9</t>
  </si>
  <si>
    <t>1.10</t>
  </si>
  <si>
    <t>Retiro de piso y espuma niveladora afectado</t>
  </si>
  <si>
    <t>Instalación de espuma niveladora</t>
  </si>
  <si>
    <t>intalación de piso flotante</t>
  </si>
  <si>
    <t>Retiro de guardapolvo y junquillo</t>
  </si>
  <si>
    <t>Instalación junquillos</t>
  </si>
  <si>
    <t>Instalación de guardapolvos</t>
  </si>
  <si>
    <t>Trabajos de Reparación Piso Flotante</t>
  </si>
  <si>
    <t>Materiales</t>
  </si>
  <si>
    <t>ml</t>
  </si>
  <si>
    <t>m2</t>
  </si>
  <si>
    <t>https://www.sodimac.cl/sodimac-cl/articulo/110188566/Piso-Flotante-8-mm-Cerezo-Silvestre-Cafe-2.131-m2/110188593?kid=goosho_373417&amp;shop=googleShopping&amp;gad_source=1&amp;gclid=Cj0KCQjwhMq-BhCFARIsAGvo0Kf_-jtlsSNQje1ztOLuOkzNPzJ6glnFlg4o1fVaECIERmCMw7PUMgQaAg6XEALw_wcB</t>
  </si>
  <si>
    <t>Espuma niveladora 10 m2, rollo</t>
  </si>
  <si>
    <t>Piso flotante 8 mm Cerezo Silvestre Café 2.131 m2</t>
  </si>
  <si>
    <t>Pack 2 guardapolvos 12x70mm + 2 cuarto rodón 20x20mm MDF Wengue</t>
  </si>
  <si>
    <t>https://www.sodimac.cl/sodimac-cl/articulo/110311453/Pack-2-guardapolvos-12x70mm-+-2-cuarto-rodon-20x20mm-MDF-Wengue/110311460?exp=so_com</t>
  </si>
  <si>
    <t xml:space="preserve"> </t>
  </si>
  <si>
    <t>https://www.sodimac.cl/sodimac-cl/articulo/110307296/Espuma-niveladora-10-m2-rollo/110307302?exp=so_com</t>
  </si>
  <si>
    <t>Acorde al Mercado Actual</t>
  </si>
  <si>
    <t>https://www.sodimac.cl/sodimac-cl/articulo/124386277/Mueble-de-Cocina-Americana-Base-2-Puertas-3-Cajones-con-Cubierta-120-cm/124386278?exp=so_com</t>
  </si>
  <si>
    <t>Mueble de cocina 2 Puertas 3 Cajones con Cubierta</t>
  </si>
  <si>
    <t>Acorde al Mercado (Similar al del Cliente)</t>
  </si>
  <si>
    <t>https://bodegaoportunidades.cl/products/refrigerador-congelador-mademsa-nordik-mr-415-plus-sist-desh-manual-automatico-inox-231-l-ne?variant=46727968096415&amp;country=CL&amp;currency=CLP&amp;utm_medium=product_sync&amp;utm_source=google&amp;utm_content=sag_organic&amp;utm_campaign=sag_organic&amp;gad_source=1&amp;gclid=Cj0KCQjwhMq-BhCFARIsAGvo0Kf-hyzz4tOYREpqRMXQ_Njkqj1mo4D_TFWyXvDG-YSBKiYd1r0U18kaAt1rEALw_wcB</t>
  </si>
  <si>
    <t>Refrigerador Mademsa</t>
  </si>
  <si>
    <t>https://www.falabella.com/falabella-cl/product/882520510/Piscina-Estructural-Rectangular-300-X-201-X-66-Cm-Bestway/882520510?kid=shopp2276fa&amp;gad_source=1&amp;gclid=Cj0KCQjwhMq-BhCFARIsAGvo0Kce9mYQ27B72zYyK6aMDIuEGOtOj_F_8up9ReubjFQTi0K9A3UBc6QaAp2fEALw_wcB</t>
  </si>
  <si>
    <t>Piscina Estructural Rectangular 300 X 201 X 66 Cm Bestway</t>
  </si>
  <si>
    <t>Sra. Vanessa Lidia Ríos Muñoz</t>
  </si>
  <si>
    <t>Benozzo Gozzolli N°4761, San Joaquín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</si>
</sst>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&quot;$&quot;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19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166" fontId="13" fillId="0" borderId="1" xfId="0" applyNumberFormat="1" applyFont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 wrapText="1"/>
    </xf>
    <xf numFmtId="167" fontId="2" fillId="0" borderId="5" xfId="0" applyNumberFormat="1" applyFont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42" fontId="4" fillId="2" borderId="0" xfId="2" applyFont="1" applyFill="1"/>
    <xf numFmtId="42" fontId="2" fillId="0" borderId="5" xfId="2" applyFont="1" applyFill="1" applyBorder="1" applyAlignment="1">
      <alignment horizontal="center" vertical="center"/>
    </xf>
    <xf numFmtId="42" fontId="2" fillId="2" borderId="14" xfId="2" applyFont="1" applyFill="1" applyBorder="1" applyAlignment="1">
      <alignment horizontal="center" vertical="center"/>
    </xf>
    <xf numFmtId="42" fontId="2" fillId="2" borderId="13" xfId="2" applyFont="1" applyFill="1" applyBorder="1" applyAlignment="1">
      <alignment horizontal="center" vertic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</xdr:row>
      <xdr:rowOff>0</xdr:rowOff>
    </xdr:from>
    <xdr:to>
      <xdr:col>11</xdr:col>
      <xdr:colOff>671340</xdr:colOff>
      <xdr:row>60</xdr:row>
      <xdr:rowOff>18142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B661C3-F562-5FCF-81C4-321BA485D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583680"/>
          <a:ext cx="9000000" cy="370622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61</xdr:row>
      <xdr:rowOff>1</xdr:rowOff>
    </xdr:from>
    <xdr:to>
      <xdr:col>11</xdr:col>
      <xdr:colOff>671340</xdr:colOff>
      <xdr:row>86</xdr:row>
      <xdr:rowOff>101018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A1693E4-B317-3726-24FD-AFBBB73D76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0439401"/>
          <a:ext cx="9000000" cy="429201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11</xdr:col>
      <xdr:colOff>671340</xdr:colOff>
      <xdr:row>112</xdr:row>
      <xdr:rowOff>43622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DB83720-8306-703B-9BE1-B7DF5B1A4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5133320"/>
          <a:ext cx="9000000" cy="423462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30"/>
  <sheetViews>
    <sheetView showGridLines="0" tabSelected="1" zoomScale="85" zoomScaleNormal="85" workbookViewId="0">
      <selection activeCell="L8" sqref="L8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hidden="1" customWidth="1"/>
    <col min="6" max="7" width="11.44140625" style="1" hidden="1" customWidth="1"/>
    <col min="8" max="8" width="13.21875" style="1" hidden="1" customWidth="1"/>
    <col min="9" max="9" width="16.21875" style="1" hidden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" style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07" t="s">
        <v>75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4" t="s">
        <v>10</v>
      </c>
      <c r="C3" s="35"/>
      <c r="D3" s="63" t="s">
        <v>2</v>
      </c>
      <c r="E3" s="37"/>
      <c r="F3" s="163" t="s">
        <v>0</v>
      </c>
      <c r="G3" s="164"/>
      <c r="H3" s="164"/>
      <c r="I3" s="165"/>
      <c r="J3" s="38"/>
      <c r="K3" s="166" t="s">
        <v>1</v>
      </c>
      <c r="L3" s="166"/>
      <c r="M3" s="167"/>
      <c r="N3" s="167"/>
      <c r="O3" s="167"/>
      <c r="P3" s="167"/>
      <c r="Q3" s="39"/>
      <c r="R3" s="36"/>
      <c r="S3" s="35"/>
      <c r="T3" s="35"/>
    </row>
    <row r="4" spans="2:20" ht="13.8">
      <c r="B4" s="71"/>
      <c r="C4" s="72"/>
      <c r="D4" s="73" t="s">
        <v>76</v>
      </c>
      <c r="E4" s="38"/>
      <c r="F4" s="74"/>
      <c r="G4" s="71"/>
      <c r="H4" s="71"/>
      <c r="I4" s="71"/>
      <c r="J4" s="38"/>
      <c r="K4" s="74"/>
      <c r="L4" s="74"/>
      <c r="M4" s="71"/>
      <c r="N4" s="71"/>
      <c r="O4" s="71"/>
      <c r="P4" s="71"/>
      <c r="Q4" s="39"/>
      <c r="R4" s="36"/>
      <c r="S4" s="35"/>
      <c r="T4" s="35"/>
    </row>
    <row r="5" spans="2:20" ht="13.8">
      <c r="B5" s="71"/>
      <c r="C5" s="72"/>
      <c r="D5" s="70" t="s">
        <v>47</v>
      </c>
      <c r="E5" s="38"/>
      <c r="F5" s="74"/>
      <c r="G5" s="71"/>
      <c r="H5" s="71"/>
      <c r="I5" s="71"/>
      <c r="J5" s="38"/>
      <c r="K5" s="74"/>
      <c r="L5" s="74"/>
      <c r="M5" s="71"/>
      <c r="N5" s="71"/>
      <c r="O5" s="71"/>
      <c r="P5" s="71"/>
      <c r="Q5" s="39"/>
      <c r="R5" s="36"/>
      <c r="S5" s="35"/>
      <c r="T5" s="35"/>
    </row>
    <row r="6" spans="2:20" ht="13.8">
      <c r="B6" s="41">
        <v>1</v>
      </c>
      <c r="C6" s="42"/>
      <c r="D6" s="75" t="s">
        <v>56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46" t="s">
        <v>9</v>
      </c>
      <c r="S6" s="35"/>
      <c r="T6" s="146" t="s">
        <v>39</v>
      </c>
    </row>
    <row r="7" spans="2:20" s="115" customFormat="1" ht="13.8">
      <c r="B7" s="116" t="s">
        <v>40</v>
      </c>
      <c r="C7" s="117"/>
      <c r="D7" s="103" t="s">
        <v>53</v>
      </c>
      <c r="E7" s="114"/>
      <c r="F7" s="50"/>
      <c r="G7" s="112"/>
      <c r="H7" s="52"/>
      <c r="I7" s="52">
        <f t="shared" ref="I7:I16" si="0">+F7*H7</f>
        <v>0</v>
      </c>
      <c r="J7" s="49"/>
      <c r="K7" s="50">
        <v>20</v>
      </c>
      <c r="L7" s="112" t="s">
        <v>58</v>
      </c>
      <c r="M7" s="52">
        <v>1900</v>
      </c>
      <c r="N7" s="106">
        <f t="shared" ref="N7:N16" si="1">+K7*M7</f>
        <v>38000</v>
      </c>
      <c r="O7" s="54">
        <v>0</v>
      </c>
      <c r="P7" s="52">
        <f t="shared" ref="P7:P16" si="2">+(-N7*O7)+N7</f>
        <v>38000</v>
      </c>
      <c r="Q7" s="147"/>
      <c r="R7" s="152" t="s">
        <v>67</v>
      </c>
      <c r="S7" s="148"/>
      <c r="T7" s="108"/>
    </row>
    <row r="8" spans="2:20" s="115" customFormat="1" ht="13.8">
      <c r="B8" s="116" t="s">
        <v>41</v>
      </c>
      <c r="C8" s="117"/>
      <c r="D8" s="103" t="s">
        <v>50</v>
      </c>
      <c r="E8" s="114"/>
      <c r="F8" s="50"/>
      <c r="G8" s="112"/>
      <c r="H8" s="52"/>
      <c r="I8" s="52">
        <f t="shared" si="0"/>
        <v>0</v>
      </c>
      <c r="J8" s="49"/>
      <c r="K8" s="50">
        <v>16</v>
      </c>
      <c r="L8" s="112" t="s">
        <v>59</v>
      </c>
      <c r="M8" s="52">
        <v>3500</v>
      </c>
      <c r="N8" s="106">
        <f t="shared" si="1"/>
        <v>56000</v>
      </c>
      <c r="O8" s="54">
        <v>0</v>
      </c>
      <c r="P8" s="52">
        <f t="shared" si="2"/>
        <v>56000</v>
      </c>
      <c r="Q8" s="53"/>
      <c r="R8" s="152" t="s">
        <v>67</v>
      </c>
      <c r="S8" s="117"/>
      <c r="T8" s="108"/>
    </row>
    <row r="9" spans="2:20" s="115" customFormat="1" ht="13.8">
      <c r="B9" s="116" t="s">
        <v>42</v>
      </c>
      <c r="C9" s="117"/>
      <c r="D9" s="103" t="s">
        <v>51</v>
      </c>
      <c r="E9" s="114"/>
      <c r="F9" s="50"/>
      <c r="G9" s="112"/>
      <c r="H9" s="52"/>
      <c r="I9" s="52">
        <f t="shared" si="0"/>
        <v>0</v>
      </c>
      <c r="J9" s="49"/>
      <c r="K9" s="50">
        <v>16</v>
      </c>
      <c r="L9" s="112" t="s">
        <v>59</v>
      </c>
      <c r="M9" s="52">
        <v>2900</v>
      </c>
      <c r="N9" s="106">
        <f t="shared" ref="N9:N10" si="3">+K9*M9</f>
        <v>46400</v>
      </c>
      <c r="O9" s="54">
        <v>0</v>
      </c>
      <c r="P9" s="52">
        <f t="shared" ref="P9:P10" si="4">+(-N9*O9)+N9</f>
        <v>46400</v>
      </c>
      <c r="Q9" s="147"/>
      <c r="R9" s="152" t="s">
        <v>67</v>
      </c>
      <c r="S9" s="117"/>
      <c r="T9" s="108"/>
    </row>
    <row r="10" spans="2:20" s="115" customFormat="1" ht="13.8">
      <c r="B10" s="116" t="s">
        <v>43</v>
      </c>
      <c r="C10" s="117"/>
      <c r="D10" s="103" t="s">
        <v>52</v>
      </c>
      <c r="E10" s="114"/>
      <c r="F10" s="50"/>
      <c r="G10" s="112"/>
      <c r="H10" s="52"/>
      <c r="I10" s="52">
        <f t="shared" si="0"/>
        <v>0</v>
      </c>
      <c r="J10" s="49"/>
      <c r="K10" s="50">
        <v>16</v>
      </c>
      <c r="L10" s="112" t="s">
        <v>59</v>
      </c>
      <c r="M10" s="52">
        <v>9500</v>
      </c>
      <c r="N10" s="106">
        <f t="shared" si="3"/>
        <v>152000</v>
      </c>
      <c r="O10" s="54">
        <v>0</v>
      </c>
      <c r="P10" s="52">
        <f t="shared" si="4"/>
        <v>152000</v>
      </c>
      <c r="Q10" s="147"/>
      <c r="R10" s="152" t="s">
        <v>67</v>
      </c>
      <c r="S10" s="117"/>
      <c r="T10" s="108"/>
    </row>
    <row r="11" spans="2:20" s="115" customFormat="1" ht="13.8">
      <c r="B11" s="116" t="s">
        <v>44</v>
      </c>
      <c r="C11" s="117"/>
      <c r="D11" s="103" t="s">
        <v>54</v>
      </c>
      <c r="E11" s="114"/>
      <c r="F11" s="50"/>
      <c r="G11" s="112"/>
      <c r="H11" s="52"/>
      <c r="I11" s="52">
        <f t="shared" si="0"/>
        <v>0</v>
      </c>
      <c r="J11" s="49"/>
      <c r="K11" s="50">
        <v>20</v>
      </c>
      <c r="L11" s="112" t="s">
        <v>58</v>
      </c>
      <c r="M11" s="52">
        <v>2500</v>
      </c>
      <c r="N11" s="106">
        <f t="shared" si="1"/>
        <v>50000</v>
      </c>
      <c r="O11" s="54">
        <v>0</v>
      </c>
      <c r="P11" s="52">
        <f t="shared" si="2"/>
        <v>50000</v>
      </c>
      <c r="Q11" s="53"/>
      <c r="R11" s="152" t="s">
        <v>67</v>
      </c>
      <c r="S11" s="117"/>
      <c r="T11" s="108"/>
    </row>
    <row r="12" spans="2:20" s="115" customFormat="1" ht="13.8">
      <c r="B12" s="116" t="s">
        <v>45</v>
      </c>
      <c r="C12" s="117"/>
      <c r="D12" s="103" t="s">
        <v>55</v>
      </c>
      <c r="E12" s="114"/>
      <c r="F12" s="50"/>
      <c r="G12" s="112"/>
      <c r="H12" s="52"/>
      <c r="I12" s="52">
        <f t="shared" si="0"/>
        <v>0</v>
      </c>
      <c r="J12" s="49"/>
      <c r="K12" s="50">
        <v>20</v>
      </c>
      <c r="L12" s="112" t="s">
        <v>58</v>
      </c>
      <c r="M12" s="52">
        <v>2500</v>
      </c>
      <c r="N12" s="106">
        <f t="shared" si="1"/>
        <v>50000</v>
      </c>
      <c r="O12" s="54">
        <v>0</v>
      </c>
      <c r="P12" s="52">
        <f t="shared" si="2"/>
        <v>50000</v>
      </c>
      <c r="Q12" s="53"/>
      <c r="R12" s="152" t="s">
        <v>67</v>
      </c>
      <c r="S12" s="117"/>
      <c r="T12" s="108"/>
    </row>
    <row r="13" spans="2:20" ht="13.8">
      <c r="B13" s="41">
        <v>1</v>
      </c>
      <c r="C13" s="42"/>
      <c r="D13" s="75" t="s">
        <v>57</v>
      </c>
      <c r="E13" s="43"/>
      <c r="F13" s="44" t="s">
        <v>3</v>
      </c>
      <c r="G13" s="41" t="s">
        <v>4</v>
      </c>
      <c r="H13" s="45" t="s">
        <v>5</v>
      </c>
      <c r="I13" s="46" t="s">
        <v>6</v>
      </c>
      <c r="J13" s="40"/>
      <c r="K13" s="44" t="s">
        <v>3</v>
      </c>
      <c r="L13" s="41" t="s">
        <v>4</v>
      </c>
      <c r="M13" s="45" t="s">
        <v>5</v>
      </c>
      <c r="N13" s="46" t="s">
        <v>6</v>
      </c>
      <c r="O13" s="44" t="s">
        <v>7</v>
      </c>
      <c r="P13" s="48" t="s">
        <v>8</v>
      </c>
      <c r="Q13" s="47"/>
      <c r="R13" s="146" t="s">
        <v>9</v>
      </c>
      <c r="S13" s="35"/>
      <c r="T13" s="146" t="s">
        <v>39</v>
      </c>
    </row>
    <row r="14" spans="2:20" s="115" customFormat="1" ht="13.8">
      <c r="B14" s="116" t="s">
        <v>46</v>
      </c>
      <c r="C14" s="117"/>
      <c r="D14" s="103" t="s">
        <v>62</v>
      </c>
      <c r="E14" s="114"/>
      <c r="F14" s="50"/>
      <c r="G14" s="112"/>
      <c r="H14" s="52"/>
      <c r="I14" s="52">
        <f t="shared" si="0"/>
        <v>0</v>
      </c>
      <c r="J14" s="49"/>
      <c r="K14" s="50">
        <v>16</v>
      </c>
      <c r="L14" s="112" t="s">
        <v>59</v>
      </c>
      <c r="M14" s="52">
        <v>12990</v>
      </c>
      <c r="N14" s="106">
        <f t="shared" si="1"/>
        <v>207840</v>
      </c>
      <c r="O14" s="54">
        <v>0</v>
      </c>
      <c r="P14" s="52">
        <f t="shared" si="2"/>
        <v>207840</v>
      </c>
      <c r="Q14" s="53"/>
      <c r="R14" s="152" t="s">
        <v>67</v>
      </c>
      <c r="S14" s="117"/>
      <c r="T14" s="109" t="s">
        <v>60</v>
      </c>
    </row>
    <row r="15" spans="2:20" s="115" customFormat="1" ht="13.8">
      <c r="B15" s="116" t="s">
        <v>48</v>
      </c>
      <c r="C15" s="117"/>
      <c r="D15" s="103" t="s">
        <v>61</v>
      </c>
      <c r="E15" s="114"/>
      <c r="F15" s="50"/>
      <c r="G15" s="112"/>
      <c r="H15" s="52"/>
      <c r="I15" s="52">
        <f t="shared" si="0"/>
        <v>0</v>
      </c>
      <c r="J15" s="49"/>
      <c r="K15" s="50">
        <v>2</v>
      </c>
      <c r="L15" s="112" t="s">
        <v>4</v>
      </c>
      <c r="M15" s="52">
        <v>6480</v>
      </c>
      <c r="N15" s="106">
        <f t="shared" si="1"/>
        <v>12960</v>
      </c>
      <c r="O15" s="54">
        <v>0</v>
      </c>
      <c r="P15" s="52">
        <f t="shared" si="2"/>
        <v>12960</v>
      </c>
      <c r="Q15" s="147"/>
      <c r="R15" s="152" t="s">
        <v>67</v>
      </c>
      <c r="S15" s="117"/>
      <c r="T15" s="109" t="s">
        <v>66</v>
      </c>
    </row>
    <row r="16" spans="2:20" s="115" customFormat="1" ht="27.6">
      <c r="B16" s="116" t="s">
        <v>49</v>
      </c>
      <c r="C16" s="117"/>
      <c r="D16" s="103" t="s">
        <v>63</v>
      </c>
      <c r="E16" s="114"/>
      <c r="F16" s="50"/>
      <c r="G16" s="112"/>
      <c r="H16" s="52"/>
      <c r="I16" s="52">
        <f t="shared" si="0"/>
        <v>0</v>
      </c>
      <c r="J16" s="49"/>
      <c r="K16" s="50">
        <v>9</v>
      </c>
      <c r="L16" s="51" t="s">
        <v>58</v>
      </c>
      <c r="M16" s="52">
        <v>16590</v>
      </c>
      <c r="N16" s="106">
        <f t="shared" si="1"/>
        <v>149310</v>
      </c>
      <c r="O16" s="54">
        <v>0</v>
      </c>
      <c r="P16" s="52">
        <f t="shared" si="2"/>
        <v>149310</v>
      </c>
      <c r="Q16" s="147"/>
      <c r="R16" s="152" t="s">
        <v>67</v>
      </c>
      <c r="S16" s="117"/>
      <c r="T16" s="109" t="s">
        <v>64</v>
      </c>
    </row>
    <row r="17" spans="2:20" ht="13.8"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</row>
    <row r="18" spans="2:20" ht="13.2" customHeight="1">
      <c r="B18" s="55"/>
      <c r="C18" s="35"/>
      <c r="D18" s="76"/>
      <c r="E18" s="65"/>
      <c r="F18" s="169" t="s">
        <v>37</v>
      </c>
      <c r="G18" s="170"/>
      <c r="H18" s="170"/>
      <c r="I18" s="77">
        <f>SUM(I7:I17)</f>
        <v>0</v>
      </c>
      <c r="J18" s="49"/>
      <c r="K18" s="169" t="s">
        <v>11</v>
      </c>
      <c r="L18" s="170"/>
      <c r="M18" s="170"/>
      <c r="N18" s="170"/>
      <c r="O18" s="170"/>
      <c r="P18" s="78">
        <f>SUM(P7:P17)</f>
        <v>762510</v>
      </c>
      <c r="Q18" s="56"/>
      <c r="R18" s="149"/>
      <c r="S18" s="35"/>
      <c r="T18" s="35"/>
    </row>
    <row r="19" spans="2:20" ht="13.2" hidden="1" customHeight="1">
      <c r="B19" s="55"/>
      <c r="C19" s="35"/>
      <c r="D19" s="76"/>
      <c r="E19" s="65"/>
      <c r="F19" s="171" t="s">
        <v>38</v>
      </c>
      <c r="G19" s="172"/>
      <c r="H19" s="172"/>
      <c r="I19" s="80">
        <v>0</v>
      </c>
      <c r="J19" s="49"/>
      <c r="K19" s="104"/>
      <c r="L19" s="105"/>
      <c r="M19" s="173" t="s">
        <v>38</v>
      </c>
      <c r="N19" s="173"/>
      <c r="O19" s="173"/>
      <c r="P19" s="81">
        <v>0</v>
      </c>
      <c r="Q19" s="57"/>
      <c r="R19" s="150"/>
      <c r="S19" s="35"/>
      <c r="T19" s="35"/>
    </row>
    <row r="20" spans="2:20" ht="13.2" customHeight="1">
      <c r="B20" s="55"/>
      <c r="C20" s="35"/>
      <c r="D20" s="79"/>
      <c r="E20" s="79"/>
      <c r="F20" s="174" t="s">
        <v>12</v>
      </c>
      <c r="G20" s="173"/>
      <c r="H20" s="173"/>
      <c r="I20" s="80">
        <f>SUM(I18+I19)</f>
        <v>0</v>
      </c>
      <c r="J20" s="49"/>
      <c r="K20" s="174" t="s">
        <v>12</v>
      </c>
      <c r="L20" s="173"/>
      <c r="M20" s="173"/>
      <c r="N20" s="173"/>
      <c r="O20" s="173"/>
      <c r="P20" s="81">
        <f>SUM(P18+P19)</f>
        <v>762510</v>
      </c>
      <c r="Q20" s="57"/>
      <c r="R20" s="150"/>
      <c r="S20" s="35"/>
      <c r="T20" s="35"/>
    </row>
    <row r="21" spans="2:20" ht="13.2" hidden="1" customHeight="1">
      <c r="B21" s="55"/>
      <c r="C21" s="35"/>
      <c r="D21" s="79"/>
      <c r="E21" s="82"/>
      <c r="F21" s="69"/>
      <c r="G21" s="175" t="s">
        <v>33</v>
      </c>
      <c r="H21" s="175"/>
      <c r="I21" s="83">
        <v>0</v>
      </c>
      <c r="J21" s="58"/>
      <c r="K21" s="176" t="s">
        <v>34</v>
      </c>
      <c r="L21" s="175"/>
      <c r="M21" s="175"/>
      <c r="N21" s="175"/>
      <c r="O21" s="175"/>
      <c r="P21" s="84">
        <v>0</v>
      </c>
      <c r="Q21" s="57"/>
      <c r="R21" s="150"/>
      <c r="S21" s="35"/>
      <c r="T21" s="35"/>
    </row>
    <row r="22" spans="2:20" ht="13.2" customHeight="1">
      <c r="B22" s="55"/>
      <c r="C22" s="35"/>
      <c r="D22" s="35"/>
      <c r="E22" s="85"/>
      <c r="F22" s="67"/>
      <c r="G22" s="177" t="s">
        <v>35</v>
      </c>
      <c r="H22" s="177"/>
      <c r="I22" s="86">
        <f>+I20+I21</f>
        <v>0</v>
      </c>
      <c r="J22" s="49"/>
      <c r="K22" s="178" t="s">
        <v>13</v>
      </c>
      <c r="L22" s="177"/>
      <c r="M22" s="177"/>
      <c r="N22" s="177"/>
      <c r="O22" s="177"/>
      <c r="P22" s="90">
        <f>SUM(P20:P21)</f>
        <v>762510</v>
      </c>
      <c r="Q22" s="60"/>
      <c r="R22" s="150"/>
      <c r="S22" s="35"/>
      <c r="T22" s="35"/>
    </row>
    <row r="23" spans="2:20" ht="13.2" customHeight="1">
      <c r="B23" s="55"/>
      <c r="C23" s="35"/>
      <c r="D23" s="79"/>
      <c r="E23" s="87"/>
      <c r="F23" s="67"/>
      <c r="G23" s="68"/>
      <c r="H23" s="68"/>
      <c r="I23" s="88"/>
      <c r="J23" s="49"/>
      <c r="K23" s="67"/>
      <c r="L23" s="68"/>
      <c r="M23" s="68"/>
      <c r="N23" s="68"/>
      <c r="O23" s="68"/>
      <c r="P23" s="59"/>
      <c r="Q23" s="60"/>
      <c r="R23" s="150"/>
      <c r="S23" s="35"/>
      <c r="T23" s="35"/>
    </row>
    <row r="24" spans="2:20" ht="15.6" customHeight="1">
      <c r="B24" s="55"/>
      <c r="C24" s="35"/>
      <c r="D24" s="79"/>
      <c r="E24" s="66"/>
      <c r="F24" s="179"/>
      <c r="G24" s="180"/>
      <c r="H24" s="180"/>
      <c r="I24" s="89"/>
      <c r="J24" s="49"/>
      <c r="K24" s="179"/>
      <c r="L24" s="180"/>
      <c r="M24" s="180"/>
      <c r="N24" s="180"/>
      <c r="O24" s="180"/>
      <c r="P24" s="61"/>
      <c r="Q24" s="61"/>
      <c r="R24" s="151"/>
      <c r="S24" s="35"/>
      <c r="T24" s="35"/>
    </row>
    <row r="25" spans="2:20" ht="13.2" customHeight="1">
      <c r="B25" s="168"/>
      <c r="C25" s="168"/>
      <c r="D25" s="168"/>
      <c r="E25" s="168"/>
      <c r="F25" s="168"/>
      <c r="G25" s="168"/>
      <c r="H25" s="168"/>
    </row>
    <row r="26" spans="2:20">
      <c r="B26" s="168"/>
      <c r="C26" s="168"/>
      <c r="D26" s="168"/>
      <c r="E26" s="168"/>
      <c r="F26" s="168"/>
      <c r="G26" s="168"/>
      <c r="H26" s="168"/>
      <c r="I26" s="113">
        <f>P22-I22</f>
        <v>762510</v>
      </c>
    </row>
    <row r="27" spans="2:20">
      <c r="M27" s="1" t="s">
        <v>65</v>
      </c>
    </row>
    <row r="30" spans="2:20">
      <c r="I30" s="113"/>
    </row>
  </sheetData>
  <mergeCells count="15">
    <mergeCell ref="F3:I3"/>
    <mergeCell ref="K3:P3"/>
    <mergeCell ref="B25:H26"/>
    <mergeCell ref="F18:H18"/>
    <mergeCell ref="K18:O18"/>
    <mergeCell ref="F19:H19"/>
    <mergeCell ref="M19:O19"/>
    <mergeCell ref="F20:H20"/>
    <mergeCell ref="K20:O20"/>
    <mergeCell ref="G21:H21"/>
    <mergeCell ref="K21:O21"/>
    <mergeCell ref="G22:H22"/>
    <mergeCell ref="K22:O22"/>
    <mergeCell ref="F24:H24"/>
    <mergeCell ref="K24:O2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3"/>
  <sheetViews>
    <sheetView showGridLines="0" zoomScaleNormal="100" workbookViewId="0">
      <selection activeCell="C4" sqref="C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6.21875" style="2" bestFit="1" customWidth="1"/>
    <col min="4" max="4" width="5.109375" style="2" hidden="1" customWidth="1"/>
    <col min="5" max="5" width="10.6640625" style="94" hidden="1" customWidth="1"/>
    <col min="6" max="6" width="13.44140625" style="94" hidden="1" customWidth="1"/>
    <col min="7" max="7" width="6" style="2" customWidth="1"/>
    <col min="8" max="8" width="12.6640625" style="94" customWidth="1"/>
    <col min="9" max="9" width="11.21875" style="2" customWidth="1"/>
    <col min="10" max="10" width="9.109375" style="2" customWidth="1"/>
    <col min="11" max="11" width="11.21875" style="2" customWidth="1"/>
    <col min="12" max="12" width="23.44140625" style="30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2"/>
    </row>
    <row r="2" spans="1:13" ht="13.2" customHeight="1">
      <c r="B2" s="8" t="s">
        <v>26</v>
      </c>
      <c r="C2" s="8" t="s">
        <v>25</v>
      </c>
      <c r="D2" s="183" t="s">
        <v>14</v>
      </c>
      <c r="E2" s="183"/>
      <c r="F2" s="183"/>
      <c r="G2" s="189" t="s">
        <v>15</v>
      </c>
      <c r="H2" s="190"/>
      <c r="I2" s="190"/>
      <c r="J2" s="190"/>
      <c r="K2" s="190"/>
      <c r="L2" s="190"/>
      <c r="M2" s="191"/>
    </row>
    <row r="3" spans="1:13">
      <c r="B3" s="4"/>
      <c r="C3" s="92" t="s">
        <v>75</v>
      </c>
      <c r="D3" s="9" t="s">
        <v>16</v>
      </c>
      <c r="E3" s="95" t="s">
        <v>18</v>
      </c>
      <c r="F3" s="100" t="s">
        <v>18</v>
      </c>
      <c r="G3" s="13" t="s">
        <v>16</v>
      </c>
      <c r="H3" s="95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3" t="s">
        <v>76</v>
      </c>
      <c r="D4" s="11"/>
      <c r="E4" s="96" t="s">
        <v>17</v>
      </c>
      <c r="F4" s="101" t="s">
        <v>22</v>
      </c>
      <c r="G4" s="14"/>
      <c r="H4" s="96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26" customFormat="1" ht="26.4">
      <c r="A5" s="118"/>
      <c r="B5" s="119">
        <v>1</v>
      </c>
      <c r="C5" s="143" t="s">
        <v>69</v>
      </c>
      <c r="D5" s="155"/>
      <c r="E5" s="156"/>
      <c r="F5" s="161">
        <f t="shared" ref="F5:F30" si="0">E5*D5</f>
        <v>0</v>
      </c>
      <c r="G5" s="155">
        <v>1</v>
      </c>
      <c r="H5" s="122">
        <v>195990</v>
      </c>
      <c r="I5" s="121">
        <f t="shared" ref="I5:I30" si="1">H5*G5</f>
        <v>195990</v>
      </c>
      <c r="J5" s="123">
        <v>0.1</v>
      </c>
      <c r="K5" s="124">
        <f>ROUND(I5-(I5*J5),2)</f>
        <v>176391</v>
      </c>
      <c r="L5" s="127" t="s">
        <v>70</v>
      </c>
      <c r="M5" s="125" t="s">
        <v>68</v>
      </c>
    </row>
    <row r="6" spans="1:13" s="126" customFormat="1" ht="26.4">
      <c r="A6" s="118"/>
      <c r="B6" s="119">
        <v>2</v>
      </c>
      <c r="C6" s="143" t="s">
        <v>72</v>
      </c>
      <c r="D6" s="155"/>
      <c r="E6" s="156"/>
      <c r="F6" s="121">
        <f t="shared" si="0"/>
        <v>0</v>
      </c>
      <c r="G6" s="155">
        <v>1</v>
      </c>
      <c r="H6" s="122">
        <v>259990</v>
      </c>
      <c r="I6" s="121">
        <f t="shared" si="1"/>
        <v>259990</v>
      </c>
      <c r="J6" s="123">
        <v>0.1</v>
      </c>
      <c r="K6" s="124">
        <f t="shared" ref="K6:K30" si="2">ROUND(I6-(I6*J6),2)</f>
        <v>233991</v>
      </c>
      <c r="L6" s="127" t="s">
        <v>70</v>
      </c>
      <c r="M6" s="125" t="s">
        <v>71</v>
      </c>
    </row>
    <row r="7" spans="1:13" s="133" customFormat="1" ht="26.4">
      <c r="A7" s="128"/>
      <c r="B7" s="129">
        <v>3</v>
      </c>
      <c r="C7" s="144" t="s">
        <v>74</v>
      </c>
      <c r="D7" s="155"/>
      <c r="E7" s="157"/>
      <c r="F7" s="121">
        <f t="shared" si="0"/>
        <v>0</v>
      </c>
      <c r="G7" s="155">
        <v>1</v>
      </c>
      <c r="H7" s="122">
        <v>79990</v>
      </c>
      <c r="I7" s="121">
        <f t="shared" si="1"/>
        <v>79990</v>
      </c>
      <c r="J7" s="123">
        <v>0.1</v>
      </c>
      <c r="K7" s="124">
        <f t="shared" si="2"/>
        <v>71991</v>
      </c>
      <c r="L7" s="127" t="s">
        <v>70</v>
      </c>
      <c r="M7" s="132" t="s">
        <v>73</v>
      </c>
    </row>
    <row r="8" spans="1:13" s="133" customFormat="1" hidden="1">
      <c r="A8" s="128"/>
      <c r="B8" s="129"/>
      <c r="C8" s="145"/>
      <c r="D8" s="155"/>
      <c r="E8" s="157"/>
      <c r="F8" s="121">
        <f t="shared" si="0"/>
        <v>0</v>
      </c>
      <c r="G8" s="155"/>
      <c r="H8" s="122"/>
      <c r="I8" s="121">
        <f t="shared" si="1"/>
        <v>0</v>
      </c>
      <c r="J8" s="123">
        <v>0</v>
      </c>
      <c r="K8" s="124">
        <f t="shared" si="2"/>
        <v>0</v>
      </c>
      <c r="L8" s="127"/>
      <c r="M8" s="132"/>
    </row>
    <row r="9" spans="1:13" s="133" customFormat="1" hidden="1">
      <c r="A9" s="128"/>
      <c r="B9" s="129"/>
      <c r="C9" s="145"/>
      <c r="D9" s="155"/>
      <c r="E9" s="157"/>
      <c r="F9" s="121">
        <f t="shared" si="0"/>
        <v>0</v>
      </c>
      <c r="G9" s="155"/>
      <c r="H9" s="122"/>
      <c r="I9" s="121">
        <f t="shared" si="1"/>
        <v>0</v>
      </c>
      <c r="J9" s="123">
        <v>0</v>
      </c>
      <c r="K9" s="124">
        <f t="shared" si="2"/>
        <v>0</v>
      </c>
      <c r="L9" s="127"/>
      <c r="M9" s="132"/>
    </row>
    <row r="10" spans="1:13" s="133" customFormat="1" hidden="1">
      <c r="A10" s="128"/>
      <c r="B10" s="129"/>
      <c r="C10" s="145"/>
      <c r="D10" s="155"/>
      <c r="E10" s="157"/>
      <c r="F10" s="121">
        <f t="shared" si="0"/>
        <v>0</v>
      </c>
      <c r="G10" s="155"/>
      <c r="H10" s="122"/>
      <c r="I10" s="121">
        <f t="shared" si="1"/>
        <v>0</v>
      </c>
      <c r="J10" s="123">
        <v>0</v>
      </c>
      <c r="K10" s="124">
        <f t="shared" si="2"/>
        <v>0</v>
      </c>
      <c r="L10" s="158"/>
      <c r="M10" s="132"/>
    </row>
    <row r="11" spans="1:13" s="133" customFormat="1" hidden="1">
      <c r="A11" s="128"/>
      <c r="B11" s="129"/>
      <c r="C11" s="145"/>
      <c r="D11" s="155"/>
      <c r="E11" s="157"/>
      <c r="F11" s="121">
        <f t="shared" si="0"/>
        <v>0</v>
      </c>
      <c r="G11" s="155"/>
      <c r="H11" s="122"/>
      <c r="I11" s="121">
        <f t="shared" si="1"/>
        <v>0</v>
      </c>
      <c r="J11" s="123">
        <v>0</v>
      </c>
      <c r="K11" s="124">
        <f t="shared" si="2"/>
        <v>0</v>
      </c>
      <c r="L11" s="158"/>
      <c r="M11" s="132"/>
    </row>
    <row r="12" spans="1:13" s="133" customFormat="1" hidden="1">
      <c r="A12" s="128"/>
      <c r="B12" s="129"/>
      <c r="C12" s="145"/>
      <c r="D12" s="155"/>
      <c r="E12" s="157"/>
      <c r="F12" s="121">
        <f t="shared" si="0"/>
        <v>0</v>
      </c>
      <c r="G12" s="155"/>
      <c r="H12" s="122"/>
      <c r="I12" s="121">
        <f t="shared" si="1"/>
        <v>0</v>
      </c>
      <c r="J12" s="123">
        <v>0</v>
      </c>
      <c r="K12" s="124">
        <f t="shared" si="2"/>
        <v>0</v>
      </c>
      <c r="L12" s="158"/>
      <c r="M12" s="132"/>
    </row>
    <row r="13" spans="1:13" s="133" customFormat="1" hidden="1">
      <c r="A13" s="128"/>
      <c r="B13" s="129"/>
      <c r="C13" s="145"/>
      <c r="D13" s="155"/>
      <c r="E13" s="157"/>
      <c r="F13" s="121">
        <f t="shared" si="0"/>
        <v>0</v>
      </c>
      <c r="G13" s="155"/>
      <c r="H13" s="122"/>
      <c r="I13" s="121">
        <f t="shared" si="1"/>
        <v>0</v>
      </c>
      <c r="J13" s="123">
        <v>0</v>
      </c>
      <c r="K13" s="124">
        <f t="shared" si="2"/>
        <v>0</v>
      </c>
      <c r="L13" s="127"/>
      <c r="M13" s="132"/>
    </row>
    <row r="14" spans="1:13" s="133" customFormat="1" hidden="1">
      <c r="A14" s="128"/>
      <c r="B14" s="129"/>
      <c r="C14" s="145"/>
      <c r="D14" s="155"/>
      <c r="E14" s="157"/>
      <c r="F14" s="121">
        <f t="shared" si="0"/>
        <v>0</v>
      </c>
      <c r="G14" s="155"/>
      <c r="H14" s="122"/>
      <c r="I14" s="121">
        <f t="shared" si="1"/>
        <v>0</v>
      </c>
      <c r="J14" s="123">
        <v>0</v>
      </c>
      <c r="K14" s="124">
        <f t="shared" si="2"/>
        <v>0</v>
      </c>
      <c r="L14" s="127"/>
      <c r="M14" s="132"/>
    </row>
    <row r="15" spans="1:13" s="133" customFormat="1" hidden="1">
      <c r="A15" s="128"/>
      <c r="B15" s="129"/>
      <c r="C15" s="145"/>
      <c r="D15" s="155"/>
      <c r="E15" s="157"/>
      <c r="F15" s="121">
        <f t="shared" si="0"/>
        <v>0</v>
      </c>
      <c r="G15" s="155"/>
      <c r="H15" s="122"/>
      <c r="I15" s="121">
        <f t="shared" si="1"/>
        <v>0</v>
      </c>
      <c r="J15" s="123">
        <v>0</v>
      </c>
      <c r="K15" s="124">
        <f t="shared" si="2"/>
        <v>0</v>
      </c>
      <c r="L15" s="127"/>
      <c r="M15" s="132"/>
    </row>
    <row r="16" spans="1:13" s="133" customFormat="1" hidden="1">
      <c r="A16" s="128"/>
      <c r="B16" s="129"/>
      <c r="C16" s="145"/>
      <c r="D16" s="155"/>
      <c r="E16" s="157"/>
      <c r="F16" s="121">
        <f t="shared" si="0"/>
        <v>0</v>
      </c>
      <c r="G16" s="155"/>
      <c r="H16" s="122"/>
      <c r="I16" s="121">
        <f t="shared" si="1"/>
        <v>0</v>
      </c>
      <c r="J16" s="123">
        <v>0</v>
      </c>
      <c r="K16" s="124">
        <f t="shared" si="2"/>
        <v>0</v>
      </c>
      <c r="L16" s="127"/>
      <c r="M16" s="132"/>
    </row>
    <row r="17" spans="1:13" s="133" customFormat="1" hidden="1">
      <c r="A17" s="128"/>
      <c r="B17" s="129"/>
      <c r="C17" s="145"/>
      <c r="D17" s="155"/>
      <c r="E17" s="157"/>
      <c r="F17" s="121">
        <f t="shared" si="0"/>
        <v>0</v>
      </c>
      <c r="G17" s="155"/>
      <c r="H17" s="122"/>
      <c r="I17" s="121">
        <f t="shared" si="1"/>
        <v>0</v>
      </c>
      <c r="J17" s="123">
        <v>0</v>
      </c>
      <c r="K17" s="124">
        <f t="shared" si="2"/>
        <v>0</v>
      </c>
      <c r="L17" s="158"/>
      <c r="M17" s="132"/>
    </row>
    <row r="18" spans="1:13" s="133" customFormat="1" hidden="1">
      <c r="A18" s="128"/>
      <c r="B18" s="129"/>
      <c r="C18" s="145"/>
      <c r="D18" s="155"/>
      <c r="E18" s="157"/>
      <c r="F18" s="121">
        <f t="shared" si="0"/>
        <v>0</v>
      </c>
      <c r="G18" s="155"/>
      <c r="H18" s="122"/>
      <c r="I18" s="121">
        <f t="shared" si="1"/>
        <v>0</v>
      </c>
      <c r="J18" s="123">
        <v>0</v>
      </c>
      <c r="K18" s="124">
        <f t="shared" si="2"/>
        <v>0</v>
      </c>
      <c r="L18" s="127"/>
      <c r="M18" s="132"/>
    </row>
    <row r="19" spans="1:13" s="133" customFormat="1" hidden="1">
      <c r="A19" s="128"/>
      <c r="B19" s="129"/>
      <c r="C19" s="145"/>
      <c r="D19" s="155"/>
      <c r="E19" s="157"/>
      <c r="F19" s="121">
        <f t="shared" si="0"/>
        <v>0</v>
      </c>
      <c r="G19" s="155"/>
      <c r="H19" s="122"/>
      <c r="I19" s="121">
        <f t="shared" si="1"/>
        <v>0</v>
      </c>
      <c r="J19" s="123">
        <v>0</v>
      </c>
      <c r="K19" s="124">
        <f t="shared" si="2"/>
        <v>0</v>
      </c>
      <c r="L19" s="158"/>
      <c r="M19" s="132"/>
    </row>
    <row r="20" spans="1:13" s="133" customFormat="1" hidden="1">
      <c r="A20" s="128"/>
      <c r="B20" s="129"/>
      <c r="C20" s="145"/>
      <c r="D20" s="155"/>
      <c r="E20" s="157"/>
      <c r="F20" s="121">
        <f t="shared" si="0"/>
        <v>0</v>
      </c>
      <c r="G20" s="155"/>
      <c r="H20" s="122"/>
      <c r="I20" s="121">
        <f t="shared" si="1"/>
        <v>0</v>
      </c>
      <c r="J20" s="123">
        <v>0</v>
      </c>
      <c r="K20" s="124">
        <f t="shared" si="2"/>
        <v>0</v>
      </c>
      <c r="L20" s="127"/>
      <c r="M20" s="132"/>
    </row>
    <row r="21" spans="1:13" s="133" customFormat="1" hidden="1">
      <c r="A21" s="128"/>
      <c r="B21" s="129"/>
      <c r="C21" s="145"/>
      <c r="D21" s="155"/>
      <c r="E21" s="157"/>
      <c r="F21" s="121">
        <f t="shared" si="0"/>
        <v>0</v>
      </c>
      <c r="G21" s="155"/>
      <c r="H21" s="122"/>
      <c r="I21" s="121">
        <f t="shared" si="1"/>
        <v>0</v>
      </c>
      <c r="J21" s="123">
        <v>0</v>
      </c>
      <c r="K21" s="124">
        <f t="shared" si="2"/>
        <v>0</v>
      </c>
      <c r="L21" s="127"/>
      <c r="M21" s="132"/>
    </row>
    <row r="22" spans="1:13" s="133" customFormat="1" hidden="1">
      <c r="A22" s="128"/>
      <c r="B22" s="119"/>
      <c r="C22" s="145"/>
      <c r="D22" s="155"/>
      <c r="E22" s="157"/>
      <c r="F22" s="121">
        <f t="shared" si="0"/>
        <v>0</v>
      </c>
      <c r="G22" s="155"/>
      <c r="H22" s="122"/>
      <c r="I22" s="121">
        <f t="shared" si="1"/>
        <v>0</v>
      </c>
      <c r="J22" s="123">
        <v>0</v>
      </c>
      <c r="K22" s="124">
        <f t="shared" si="2"/>
        <v>0</v>
      </c>
      <c r="L22" s="127"/>
      <c r="M22" s="132"/>
    </row>
    <row r="23" spans="1:13" s="133" customFormat="1" hidden="1">
      <c r="A23" s="128"/>
      <c r="B23" s="119"/>
      <c r="C23" s="145"/>
      <c r="D23" s="155"/>
      <c r="E23" s="157"/>
      <c r="F23" s="121">
        <f t="shared" si="0"/>
        <v>0</v>
      </c>
      <c r="G23" s="155"/>
      <c r="H23" s="122"/>
      <c r="I23" s="121">
        <f t="shared" si="1"/>
        <v>0</v>
      </c>
      <c r="J23" s="123">
        <v>0</v>
      </c>
      <c r="K23" s="124">
        <f t="shared" si="2"/>
        <v>0</v>
      </c>
      <c r="L23" s="127"/>
      <c r="M23" s="132"/>
    </row>
    <row r="24" spans="1:13" s="133" customFormat="1" hidden="1">
      <c r="A24" s="128"/>
      <c r="B24" s="119"/>
      <c r="C24" s="145"/>
      <c r="D24" s="155"/>
      <c r="E24" s="157"/>
      <c r="F24" s="121">
        <f t="shared" si="0"/>
        <v>0</v>
      </c>
      <c r="G24" s="155"/>
      <c r="H24" s="122"/>
      <c r="I24" s="121">
        <f t="shared" si="1"/>
        <v>0</v>
      </c>
      <c r="J24" s="123">
        <v>0</v>
      </c>
      <c r="K24" s="124">
        <f t="shared" si="2"/>
        <v>0</v>
      </c>
      <c r="L24" s="127"/>
      <c r="M24" s="132"/>
    </row>
    <row r="25" spans="1:13" s="133" customFormat="1" hidden="1">
      <c r="A25" s="128"/>
      <c r="B25" s="129"/>
      <c r="C25" s="145"/>
      <c r="D25" s="154"/>
      <c r="E25" s="160"/>
      <c r="F25" s="121">
        <f t="shared" si="0"/>
        <v>0</v>
      </c>
      <c r="G25" s="130"/>
      <c r="H25" s="122"/>
      <c r="I25" s="121">
        <f t="shared" si="1"/>
        <v>0</v>
      </c>
      <c r="J25" s="123">
        <v>0</v>
      </c>
      <c r="K25" s="124">
        <f t="shared" si="2"/>
        <v>0</v>
      </c>
      <c r="L25" s="127"/>
      <c r="M25" s="132"/>
    </row>
    <row r="26" spans="1:13" s="133" customFormat="1" hidden="1">
      <c r="A26" s="128"/>
      <c r="B26" s="129"/>
      <c r="C26" s="153"/>
      <c r="D26" s="130"/>
      <c r="E26" s="160"/>
      <c r="F26" s="121">
        <f t="shared" si="0"/>
        <v>0</v>
      </c>
      <c r="G26" s="120"/>
      <c r="H26" s="122"/>
      <c r="I26" s="121">
        <v>0</v>
      </c>
      <c r="J26" s="123">
        <v>0</v>
      </c>
      <c r="K26" s="124">
        <f t="shared" si="2"/>
        <v>0</v>
      </c>
      <c r="L26" s="131"/>
      <c r="M26" s="132"/>
    </row>
    <row r="27" spans="1:13" s="133" customFormat="1" hidden="1">
      <c r="A27" s="128"/>
      <c r="B27" s="129"/>
      <c r="C27" s="145"/>
      <c r="D27" s="130"/>
      <c r="E27" s="160"/>
      <c r="F27" s="121">
        <f t="shared" si="0"/>
        <v>0</v>
      </c>
      <c r="G27" s="120"/>
      <c r="H27" s="122"/>
      <c r="I27" s="121">
        <f t="shared" si="1"/>
        <v>0</v>
      </c>
      <c r="J27" s="123">
        <v>0</v>
      </c>
      <c r="K27" s="124">
        <f t="shared" si="2"/>
        <v>0</v>
      </c>
      <c r="L27" s="131"/>
      <c r="M27" s="132"/>
    </row>
    <row r="28" spans="1:13" s="126" customFormat="1" hidden="1">
      <c r="A28" s="118"/>
      <c r="B28" s="119"/>
      <c r="C28" s="134"/>
      <c r="D28" s="120"/>
      <c r="E28" s="156"/>
      <c r="F28" s="121">
        <f t="shared" si="0"/>
        <v>0</v>
      </c>
      <c r="G28" s="120"/>
      <c r="H28" s="122"/>
      <c r="I28" s="121">
        <f t="shared" si="1"/>
        <v>0</v>
      </c>
      <c r="J28" s="123">
        <v>0</v>
      </c>
      <c r="K28" s="124">
        <f t="shared" si="2"/>
        <v>0</v>
      </c>
      <c r="L28" s="131"/>
      <c r="M28" s="132"/>
    </row>
    <row r="29" spans="1:13" s="126" customFormat="1" hidden="1">
      <c r="A29" s="118"/>
      <c r="B29" s="119"/>
      <c r="C29" s="134"/>
      <c r="D29" s="120"/>
      <c r="E29" s="156"/>
      <c r="F29" s="121">
        <f t="shared" si="0"/>
        <v>0</v>
      </c>
      <c r="G29" s="120"/>
      <c r="H29" s="122"/>
      <c r="I29" s="121">
        <f t="shared" si="1"/>
        <v>0</v>
      </c>
      <c r="J29" s="123">
        <v>0</v>
      </c>
      <c r="K29" s="124">
        <f t="shared" si="2"/>
        <v>0</v>
      </c>
      <c r="L29" s="131"/>
      <c r="M29" s="132"/>
    </row>
    <row r="30" spans="1:13" s="126" customFormat="1" hidden="1">
      <c r="A30" s="118"/>
      <c r="B30" s="119"/>
      <c r="C30" s="134"/>
      <c r="D30" s="120"/>
      <c r="E30" s="156"/>
      <c r="F30" s="162">
        <f t="shared" si="0"/>
        <v>0</v>
      </c>
      <c r="G30" s="120"/>
      <c r="H30" s="122"/>
      <c r="I30" s="121">
        <f t="shared" si="1"/>
        <v>0</v>
      </c>
      <c r="J30" s="123">
        <v>0</v>
      </c>
      <c r="K30" s="124">
        <f t="shared" si="2"/>
        <v>0</v>
      </c>
      <c r="L30" s="131"/>
      <c r="M30" s="132"/>
    </row>
    <row r="31" spans="1:13" s="126" customFormat="1" ht="10.8" customHeight="1">
      <c r="B31" s="135"/>
      <c r="C31" s="136"/>
      <c r="D31" s="137"/>
      <c r="E31" s="138"/>
      <c r="F31" s="139"/>
      <c r="G31" s="140"/>
      <c r="H31" s="138"/>
      <c r="I31" s="136"/>
      <c r="J31" s="136"/>
      <c r="K31" s="137"/>
      <c r="L31" s="141"/>
      <c r="M31" s="142"/>
    </row>
    <row r="32" spans="1:13">
      <c r="B32" s="15"/>
      <c r="C32" s="17"/>
      <c r="D32" s="188" t="s">
        <v>36</v>
      </c>
      <c r="E32" s="188"/>
      <c r="F32" s="91">
        <f>SUM(F5:F30)</f>
        <v>0</v>
      </c>
      <c r="G32" s="23" t="s">
        <v>24</v>
      </c>
      <c r="H32" s="98"/>
      <c r="I32" s="24"/>
      <c r="J32" s="25"/>
      <c r="K32" s="26">
        <f>SUM(K5:K31)</f>
        <v>482373</v>
      </c>
      <c r="L32" s="110"/>
      <c r="M32" s="27"/>
    </row>
    <row r="33" spans="2:13">
      <c r="B33" s="16"/>
      <c r="C33" s="18"/>
      <c r="D33" s="19"/>
      <c r="E33" s="97"/>
      <c r="F33" s="102"/>
      <c r="G33" s="5"/>
      <c r="H33" s="97"/>
      <c r="I33" s="20"/>
      <c r="J33" s="21"/>
      <c r="K33" s="22"/>
      <c r="L33" s="111"/>
      <c r="M33" s="28"/>
    </row>
    <row r="34" spans="2:13">
      <c r="G34" s="3"/>
      <c r="H34" s="99"/>
      <c r="I34" s="3"/>
      <c r="J34" s="6"/>
      <c r="K34" s="7"/>
      <c r="L34" s="29"/>
    </row>
    <row r="35" spans="2:13" ht="15">
      <c r="D35" s="181" t="s">
        <v>30</v>
      </c>
      <c r="E35" s="182"/>
      <c r="F35" s="31">
        <f>'Daños Edificio'!I22</f>
        <v>0</v>
      </c>
      <c r="J35" s="181" t="s">
        <v>30</v>
      </c>
      <c r="K35" s="182"/>
      <c r="L35" s="31">
        <f>'Daños Edificio'!P22</f>
        <v>762510</v>
      </c>
    </row>
    <row r="36" spans="2:13" ht="15">
      <c r="D36" s="184" t="s">
        <v>31</v>
      </c>
      <c r="E36" s="185"/>
      <c r="F36" s="32">
        <f>F32</f>
        <v>0</v>
      </c>
      <c r="H36" s="94">
        <f>F37-L37</f>
        <v>-1244883</v>
      </c>
      <c r="J36" s="184" t="s">
        <v>31</v>
      </c>
      <c r="K36" s="185"/>
      <c r="L36" s="32">
        <f>K32</f>
        <v>482373</v>
      </c>
    </row>
    <row r="37" spans="2:13" ht="15.6">
      <c r="D37" s="186" t="s">
        <v>32</v>
      </c>
      <c r="E37" s="187"/>
      <c r="F37" s="33">
        <f>SUM(F35:F36)</f>
        <v>0</v>
      </c>
      <c r="J37" s="186" t="s">
        <v>32</v>
      </c>
      <c r="K37" s="187"/>
      <c r="L37" s="33">
        <f>SUM(L35:L36)</f>
        <v>1244883</v>
      </c>
    </row>
    <row r="39" spans="2:13">
      <c r="K39" s="159"/>
    </row>
    <row r="233" ht="12.6" customHeight="1"/>
  </sheetData>
  <mergeCells count="9">
    <mergeCell ref="D35:E35"/>
    <mergeCell ref="D2:F2"/>
    <mergeCell ref="J35:K35"/>
    <mergeCell ref="J36:K36"/>
    <mergeCell ref="J37:K37"/>
    <mergeCell ref="D32:E32"/>
    <mergeCell ref="G2:M2"/>
    <mergeCell ref="D36:E36"/>
    <mergeCell ref="D37:E37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2025-03-13T15:16:11Z</dcterms:modified>
</cp:coreProperties>
</file>