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26/"/>
    </mc:Choice>
  </mc:AlternateContent>
  <xr:revisionPtr revIDLastSave="31" documentId="8_{1A2901D1-8F69-4ECC-98AB-BEF95B5E0BA0}" xr6:coauthVersionLast="47" xr6:coauthVersionMax="47" xr10:uidLastSave="{34547C07-600F-40AA-82B8-39AF9C3D8649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2" i="3" l="1"/>
  <c r="I10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I5" i="3"/>
  <c r="I6" i="3"/>
  <c r="K6" i="3" s="1"/>
  <c r="I7" i="3"/>
  <c r="K7" i="3" s="1"/>
  <c r="I8" i="3"/>
  <c r="K8" i="3" s="1"/>
  <c r="I9" i="3"/>
  <c r="K9" i="3" s="1"/>
  <c r="K10" i="3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8" i="1"/>
  <c r="I9" i="1"/>
  <c r="I10" i="1"/>
  <c r="I11" i="1"/>
  <c r="I12" i="1"/>
  <c r="I13" i="1"/>
  <c r="I14" i="1"/>
  <c r="I15" i="1"/>
  <c r="I16" i="1"/>
  <c r="F28" i="3"/>
  <c r="F29" i="3"/>
  <c r="F30" i="3"/>
  <c r="N13" i="1"/>
  <c r="P13" i="1" s="1"/>
  <c r="I7" i="1"/>
  <c r="K26" i="3"/>
  <c r="I27" i="3"/>
  <c r="K27" i="3" s="1"/>
  <c r="I28" i="3"/>
  <c r="K28" i="3" s="1"/>
  <c r="I29" i="3"/>
  <c r="K29" i="3" s="1"/>
  <c r="I30" i="3"/>
  <c r="K30" i="3" s="1"/>
  <c r="N29" i="1"/>
  <c r="P29" i="1" s="1"/>
  <c r="N30" i="1"/>
  <c r="P30" i="1" s="1"/>
  <c r="I28" i="1" l="1"/>
  <c r="N28" i="1"/>
  <c r="P28" i="1" s="1"/>
  <c r="N9" i="1" l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8" i="1"/>
  <c r="P18" i="1" s="1"/>
  <c r="N19" i="1"/>
  <c r="P19" i="1" s="1"/>
  <c r="N21" i="1"/>
  <c r="P21" i="1" s="1"/>
  <c r="I18" i="1"/>
  <c r="I19" i="1"/>
  <c r="I21" i="1"/>
  <c r="I23" i="1"/>
  <c r="N23" i="1"/>
  <c r="P23" i="1" s="1"/>
  <c r="I24" i="1"/>
  <c r="N24" i="1"/>
  <c r="P24" i="1" s="1"/>
  <c r="I25" i="1"/>
  <c r="N25" i="1"/>
  <c r="P25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2" i="1" l="1"/>
  <c r="I64" i="1" s="1"/>
  <c r="P62" i="1"/>
  <c r="P64" i="1" s="1"/>
  <c r="P66" i="1" l="1"/>
  <c r="L35" i="3" s="1"/>
  <c r="I66" i="1"/>
  <c r="K5" i="3"/>
  <c r="F35" i="3" l="1"/>
  <c r="I70" i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<sst xmlns="http://schemas.openxmlformats.org/spreadsheetml/2006/main" count="300" uniqueCount="170">
  <si>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</si>
  <si>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</si>
  <si>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</si>
  <si>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</si>
  <si>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</si>
  <si>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</si>
  <si>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</si>
  <si>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</si>
  <si>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</si>
  <si>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</si>
  <si>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</si>
  <si>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</si>
  <si>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</si>
  <si>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</si>
  <si>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</si>
  <si>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</si>
  <si>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</si>
  <si>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</si>
  <si>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</si>
  <si>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</si>
  <si>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</si>
  <si>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</si>
  <si>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</si>
  <si>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</si>
  <si>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</si>
  <si>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</si>
  <si>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</si>
  <si>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</si>
  <si>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</si>
  <si>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</si>
  <si>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</si>
  <si>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</si>
  <si>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</si>
  <si>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</si>
  <si>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</si>
  <si>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</si>
  <si>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</si>
  <si>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</si>
  <si>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</si>
  <si>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</si>
  <si>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</si>
  <si>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</si>
  <si>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</si>
  <si>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</si>
  <si>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</si>
  <si>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</si>
  <si>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</si>
  <si>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</si>
  <si>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</si>
  <si>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1.9</t>
  </si>
  <si>
    <t>1.10</t>
  </si>
  <si>
    <t>1.13</t>
  </si>
  <si>
    <t>1.15</t>
  </si>
  <si>
    <t>1.18</t>
  </si>
  <si>
    <t>1.21</t>
  </si>
  <si>
    <t>1.22</t>
  </si>
  <si>
    <t>1.23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</si>
  <si>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</si>
  <si>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</si>
  <si>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</si>
  <si>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</si>
  <si>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</si>
  <si>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</si>
  <si>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</si>
  <si>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</si>
  <si>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</si>
  <si>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</si>
  <si>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</si>
  <si>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</si>
  <si>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</si>
  <si>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</si>
  <si>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</si>
  <si>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</si>
  <si>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</si>
  <si>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</si>
  <si>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</si>
  <si>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</si>
  <si>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</si>
  <si>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</si>
  <si>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</si>
  <si>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</si>
  <si>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</si>
  <si>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</si>
  <si>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</si>
  <si>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</si>
  <si>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</si>
  <si>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</si>
  <si>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</si>
  <si>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</si>
  <si>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</si>
  <si>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</si>
  <si>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Pastelones</t>
  </si>
  <si>
    <t>Madera deck terraza</t>
  </si>
  <si>
    <t>Materiales para Reparación de Jardín</t>
  </si>
  <si>
    <t>Materiales para Reparación de Dormitorio Principal</t>
  </si>
  <si>
    <t xml:space="preserve">Piso </t>
  </si>
  <si>
    <t>Materiales para Reparación de Living Comedor</t>
  </si>
  <si>
    <t>Materiales para Reparación Murete de Jardinera</t>
  </si>
  <si>
    <t>Ladrillos</t>
  </si>
  <si>
    <t>Valor por Trabajos a Realizar</t>
  </si>
  <si>
    <t>Cambio de piso, aplicación de pintura, arreglo de jardinera(65cm de alto x 1,85 de largo), reforzamiento de escalón en terraza y cambio de pastelones</t>
  </si>
  <si>
    <t>m2</t>
  </si>
  <si>
    <t>Pintura pared (gl)</t>
  </si>
  <si>
    <t>Arena (saco)</t>
  </si>
  <si>
    <t>Cemento (saco)</t>
  </si>
  <si>
    <t>gl</t>
  </si>
  <si>
    <t>https://www.sodimac.cl/sodimac-cl/articulo/110276673/Pastelon-gris-50x50x4-cm/110276677?kid=goosho_373415&amp;shop=googleShopping&amp;gad_source=1&amp;gclid=Cj0KCQiAz6q-BhCfARIsAOezPxlGEm_EYiyNUilrFFcp_iSPPsK33lLLg4yUA6e4HSxF4nH8G0DkqVoaAgVGEALw_wcB</t>
  </si>
  <si>
    <t>Semillas Oregano</t>
  </si>
  <si>
    <t>Semillas Menta</t>
  </si>
  <si>
    <t>Semillas Ruda</t>
  </si>
  <si>
    <t>Semillas Romero</t>
  </si>
  <si>
    <t>Semillas Cardenal</t>
  </si>
  <si>
    <t xml:space="preserve">Semillas Tomate </t>
  </si>
  <si>
    <t>Semillas Poleo</t>
  </si>
  <si>
    <t>https://homevan.cl/producto/semillas-de-oregano-1-gr/?gad_source=1&amp;gclid=Cj0KCQiAz6q-BhCfARIsAOezPxnGD8sFoIjsTMlLeIY9G9Qy6PRSC8NZceD3kEdITgODxWau0jrDT7YaAsjoEALw_wcB</t>
  </si>
  <si>
    <t>https://homevan.cl/producto/semillas-de-poleo-02-gr/</t>
  </si>
  <si>
    <t>https://homevan.cl/producto/semilla-de-menta-05gr-rocalba/?gad_source=1&amp;gclid=Cj0KCQiAz6q-BhCfARIsAOezPxlmG_ydxH8w1c6fk9E9OVCDnKWyJKg2d67QPh2JApfchqW30dRfU1caAso5EALw_wcB</t>
  </si>
  <si>
    <t>https://articulo.mercadolibre.cl/MLC-1526252583-semillas-certificadas-hierba-medicinal-ruda-huerto-_JM?matt_tool=58827983&amp;matt_word=&amp;matt_source=google&amp;matt_campaign_id=22116391416&amp;matt_ad_group_id=173057308029&amp;matt_match_type=&amp;matt_network=g&amp;matt_device=c&amp;matt_creative=729566853493&amp;matt_keyword=&amp;matt_ad_position=&amp;matt_ad_type=pla&amp;matt_merchant_id=5443879844&amp;matt_product_id=MLC1526252583&amp;matt_product_partition_id=2389128019347&amp;matt_target_id=aud-1816025464922:pla-2389128019347&amp;cq_src=google_ads&amp;cq_cmp=22116391416&amp;cq_net=g&amp;cq_plt=gp&amp;cq_med=pla&amp;gad_source=1&amp;gclid=Cj0KCQiAz6q-BhCfARIsAOezPxk93znsDr4VhTpI15_Ofqf5uNofkHn_nBVhBZRrL97JUjQj4Ec9VVIaAuFcEALw_wcB</t>
  </si>
  <si>
    <t>https://articulo.mercadolibre.cl/MLC-1395446529-laurel-de-comer-arbol-gratis-a-rm-no-a-regiones-_JM#polycard_client=search-nordic&amp;position=13&amp;search_layout=grid&amp;type=item&amp;tracking_id=6e6dd587-d9be-4a04-88b2-a9c8ca06eedc</t>
  </si>
  <si>
    <t>https://homevan.cl/producto/semillas-de-romero-02-gr/?utm_source=google-ads&amp;utm_campaign=Maquinas+Maximo+Rendimiento&amp;utm_agid=&amp;utm_term=&amp;creative=&amp;device=c&amp;placement=&amp;UTM_keyword=&amp;utm_campaign=Maquinas+Maximo+Rendimiento&amp;gad_source=1&amp;gclid=Cj0KCQiAz6q-BhCfARIsAOezPxmkkHqdaz4rx7patO7NPz2SNypqQ3WDnq0QhZeeZ_G554-PWycBkacaAoOXEALw_wcB</t>
  </si>
  <si>
    <t>Árbol de Laurel</t>
  </si>
  <si>
    <t>https://articulo.mercadolibre.cl/MLC-1403522439-semillas-de-cardenal-rojo-geranio-40u-_JM?matt_tool=58827983&amp;matt_word=&amp;matt_source=google&amp;matt_campaign_id=22116391416&amp;matt_ad_group_id=173057308029&amp;matt_match_type=&amp;matt_network=g&amp;matt_device=c&amp;matt_creative=729566853493&amp;matt_keyword=&amp;matt_ad_position=&amp;matt_ad_type=pla&amp;matt_merchant_id=5344027759&amp;matt_product_id=MLC1403522439&amp;matt_product_partition_id=2389128019347&amp;matt_target_id=aud-1816025464922:pla-2389128019347&amp;cq_src=google_ads&amp;cq_cmp=22116391416&amp;cq_net=g&amp;cq_plt=gp&amp;cq_med=pla&amp;gad_source=1&amp;gclid=Cj0KCQiAz6q-BhCfARIsAOezPxlXxhzvhc0HuFOxpSjUGKqtyru898k21HNqpnq76t4kNoKJRAUkCQ4aArTZEALw_wcB</t>
  </si>
  <si>
    <t>https://homevan.cl/producto/semillas-de-tomate-5-gr/</t>
  </si>
  <si>
    <t>https://www.sodimac.cl/sodimac-cl/articulo/110638207/Tabla-deck-25-mm-Classic-Chocolate-13.5x220-cm/110638208?exp=so_com</t>
  </si>
  <si>
    <t>Ajuste Acorde al Mercado Actual</t>
  </si>
  <si>
    <t>Ajuste Acorde a los trabajos a Realizar</t>
  </si>
  <si>
    <t>https://www.sodimac.cl/sodimac-cl/articulo/110267472/Esmalte-al-Agua-Semibrillante-1-galon(es)-Blanco/110267505?exp=so_com</t>
  </si>
  <si>
    <t>https://www.sodimac.cl/sodimac-cl/articulo/110147715/Piso-Flotante-8-mm-New-Ardennes-Cafe-2.131-m2/110147717?exp=so_com</t>
  </si>
  <si>
    <t>https://www.sodimac.cl/sodimac-cl/articulo/110299986/Arena-Fina-25-kg-Saco/110300011?exp=so_com</t>
  </si>
  <si>
    <t>https://www.easy.cl/concreto-hormigon-h02-homecrete-25-kg-1193067/p?gad_source=1&amp;gclid=Cj0KCQiAz6q-BhCfARIsAOezPxmk-xZc27nyvs4LFMAowBfZS7yUpN_QnIKt0oRWPeopxWa3iTfUh30aAivsEALw_wcB&amp;gclsrc=aw.ds</t>
  </si>
  <si>
    <t>https://www.easy.cl/ladrillo-santiago-29x14x7-1-cm-7e-859014/p?gad_source=1&amp;gclid=Cj0KCQiAz6q-BhCfARIsAOezPxn7-eF6Cdd3LxyHib_gJo1so6BE3Fd0FRR6Blc9V8Ft9lSb2g6v_v4aAsyHEALw_wcB&amp;gclsrc=aw.ds</t>
  </si>
  <si>
    <t>No Corresponde</t>
  </si>
  <si>
    <t>Maceteros de ceramica</t>
  </si>
  <si>
    <t>Mueble de madera alto</t>
  </si>
  <si>
    <t xml:space="preserve">Cajonera baja </t>
  </si>
  <si>
    <t>Mesa redonda</t>
  </si>
  <si>
    <t xml:space="preserve">Sillas </t>
  </si>
  <si>
    <t>Sitiales de ratan</t>
  </si>
  <si>
    <t>Sillón de ratan</t>
  </si>
  <si>
    <t xml:space="preserve">Mesa de ratan </t>
  </si>
  <si>
    <t>Piso de bar</t>
  </si>
  <si>
    <t>Freezer</t>
  </si>
  <si>
    <t>Base cama matrimonial</t>
  </si>
  <si>
    <t>Comoda cajonera</t>
  </si>
  <si>
    <t>Cama king</t>
  </si>
  <si>
    <t>Pack veladores + respaldo</t>
  </si>
  <si>
    <t>Cortina roller 135 x 190 blackout</t>
  </si>
  <si>
    <t>Cortina roller 165 x 200 blackout</t>
  </si>
  <si>
    <t>Cortina roller 165 x 200 transparente</t>
  </si>
  <si>
    <t>Cortina roller 135x190 transparente</t>
  </si>
  <si>
    <t>Sra. María Juliana Peña Nacrur</t>
  </si>
  <si>
    <t>San José Maria Escrivá de Balaguer N°14772, Dpto, N°104</t>
  </si>
  <si>
    <t>https://www.easy.cl/maceta-ceramica-s-jade-verde-1380093/p?skuId=133488</t>
  </si>
  <si>
    <t>https://www.ikea.com/cl/es/p/billy-estante-cafe-efecto-nogal-80508641/#content</t>
  </si>
  <si>
    <t>https://www.ikea.com/cl/es/p/malm-comoda-con-3-cajones-chp-rob-tte-bco-80403564/?utm_source=google&amp;utm_medium=surfaces&amp;utm_campaign=shopping_feed&amp;utm_content=free_google_shopping_clicks_Bedroomfurniture&amp;gad_source=1&amp;gclid=Cj0KCQiAz6q-BhCfARIsAOezPxnS87FXja9p7eatddfYx8IiaE5r41i7-wJWS9XMWaUxmNz3tExztCUaAsLhEALw_wcB</t>
  </si>
  <si>
    <t>https://ohmihogar.cl/mesa-eames-redonda-80cm-diametro?utm_source=js-google-shopping-app&amp;utm_medium=js-google-shopping-app&amp;variant_id=103613484&amp;gad_source=1&amp;gclid=Cj0KCQiAz6q-BhCfARIsAOezPxkJJurqW5VnnCRCf6Fs8BLk0UUSx0g22tbxRb1WoCYxjEZtNsv6s2oaAkaHEALw_wcB</t>
  </si>
  <si>
    <t>Se Asigna Valor de Reparacion</t>
  </si>
  <si>
    <t>https://www.paris.cl/freezer-horizontal-frio-combinado-99-litros-mfh-1000b131cn-318391999.html?gad_source=1&amp;gclid=Cj0KCQiAz6q-BhCfARIsAOezPxnDASIZTii2rzSjGpsb5rsuw7zq4WYOVlGkkMW1_YonZNjn8NfiFgsaAqk9EALw_wcB&amp;gclsrc=aw.ds</t>
  </si>
  <si>
    <t>Cojin largo</t>
  </si>
  <si>
    <t>Cojin corto</t>
  </si>
  <si>
    <t>https://www.falabella.com/falabella-cl/product/121005502/Base-HVM-2-Plazas-BD-Beige-Lino-Pmetal/121005503</t>
  </si>
  <si>
    <t>Limpia pies</t>
  </si>
  <si>
    <t>https://www.falabella.com/falabella-cl/product/134788364/Alfombra-Limpia-Pies-Hogar-Bienvenida-Verde/134788365</t>
  </si>
  <si>
    <t>https://sodimac.falabella.com/sodimac-cl/product/113684112/Comoda-8-Cajon(es)-Austria-100x85x45-cm-Olmo-Blanco/113684113</t>
  </si>
  <si>
    <t>https://www.falabella.com/falabella-cl/product/6800479/Cama-Europea-Ortopedic-King-Base-Dividida-180x200-cm-+-Almohadas-Cic/6800479</t>
  </si>
  <si>
    <t>https://simple.ripley.cl/set-de-muebles-cic-2-velador-respaldo-espresso-king-2000374238250p?gad_source=1&amp;gclid=Cj0KCQiAz6q-BhCfARIsAOezPxm6mvfgI7toVOVJ-bcgb7wPuq9iOUbcn4jgXrhYNlbGL98mRoMadLEaAraaEALw_wcB</t>
  </si>
  <si>
    <t>https://www.falabella.com/falabella-cl/product/124288440/CORTINA-ROLLER-BLACKOUT-MARFIL-135X190/124288441?kid=shopp172fc&amp;gad_source=1&amp;gclid=Cj0KCQiAz6q-BhCfARIsAOezPxksynN5a2Hnt9OhW6nNuy1jCvj_8V_jejtK5h6L-aMdFI0YvEM0bdIaAqBEEALw_wcB&amp;gclsrc=aw.ds</t>
  </si>
  <si>
    <t>https://www.lider.cl/ip/especiales/cortina-roller-blackout-gris-200-x-165-cm/00046219979557?channable=050ee66964003030303436323139393739353537a3&amp;utm_term=00046219979557&amp;&amp;utm_source=google&amp;utm_medium=pmax&amp;utm_campaign=walp_ce_cl_performance-max_conversion_pmax-ce-201_v2&amp;utm_content=ce_pmax_llt_aon&amp;gad_source=1&amp;gclid=Cj0KCQiAz6q-BhCfARIsAOezPxlOFvEOo4jvDc6ek-iS-8o4uCiIDdbOt_Ab8iMRE3dn67YPjx0doUkaAm6SEALw_wcB&amp;gclsrc=aw.ds</t>
  </si>
  <si>
    <t>No Corresponde, Cliente no lo Menciona en Inspección</t>
  </si>
  <si>
    <t>Se considera valor reclamado para llegar a acuerdo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</si>
</sst>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2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2" fillId="0" borderId="5" xfId="2" applyFont="1" applyFill="1" applyBorder="1" applyAlignment="1">
      <alignment horizontal="center" vertical="center"/>
    </xf>
    <xf numFmtId="42" fontId="2" fillId="2" borderId="14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166" fontId="19" fillId="2" borderId="1" xfId="0" applyNumberFormat="1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5" borderId="15" xfId="0" applyFont="1" applyFill="1" applyBorder="1" applyAlignment="1">
      <alignment vertical="center"/>
    </xf>
    <xf numFmtId="2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9" fontId="3" fillId="2" borderId="3" xfId="1" applyFont="1" applyFill="1" applyBorder="1" applyAlignment="1">
      <alignment horizontal="center" vertical="center"/>
    </xf>
    <xf numFmtId="9" fontId="3" fillId="2" borderId="0" xfId="1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1" fontId="3" fillId="2" borderId="5" xfId="0" applyNumberFormat="1" applyFont="1" applyFill="1" applyBorder="1" applyAlignment="1">
      <alignment horizontal="center" vertical="center"/>
    </xf>
    <xf numFmtId="42" fontId="3" fillId="0" borderId="5" xfId="2" applyFont="1" applyBorder="1" applyAlignment="1">
      <alignment horizontal="center" vertical="center"/>
    </xf>
    <xf numFmtId="42" fontId="3" fillId="2" borderId="15" xfId="2" applyFont="1" applyFill="1" applyBorder="1" applyAlignment="1">
      <alignment horizontal="center" vertical="center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0</xdr:rowOff>
    </xdr:from>
    <xdr:to>
      <xdr:col>10</xdr:col>
      <xdr:colOff>379875</xdr:colOff>
      <xdr:row>65</xdr:row>
      <xdr:rowOff>79960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71F1E01-A3CB-89A5-2AC0-4F85359C9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5686425"/>
          <a:ext cx="9000000" cy="470911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10</xdr:col>
      <xdr:colOff>379875</xdr:colOff>
      <xdr:row>90</xdr:row>
      <xdr:rowOff>2336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F6E01B2-759E-17C3-A9E4-81DC4D620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10487025"/>
          <a:ext cx="9000000" cy="410951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10</xdr:col>
      <xdr:colOff>379875</xdr:colOff>
      <xdr:row>115</xdr:row>
      <xdr:rowOff>59678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45B1E91-51A8-C06E-6D40-5FED35CBB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650" y="14773275"/>
          <a:ext cx="9000000" cy="417828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10</xdr:col>
      <xdr:colOff>379875</xdr:colOff>
      <xdr:row>137</xdr:row>
      <xdr:rowOff>39928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540B2F1-052F-B14D-D183-4BBE22D57A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7650" y="19059525"/>
          <a:ext cx="9000000" cy="364037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138</xdr:row>
      <xdr:rowOff>0</xdr:rowOff>
    </xdr:from>
    <xdr:to>
      <xdr:col>10</xdr:col>
      <xdr:colOff>379875</xdr:colOff>
      <xdr:row>163</xdr:row>
      <xdr:rowOff>150574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C0EED1D-CDC0-8B7D-AD88-09E640E34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7650" y="22831425"/>
          <a:ext cx="9000000" cy="443682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165</xdr:row>
      <xdr:rowOff>0</xdr:rowOff>
    </xdr:from>
    <xdr:to>
      <xdr:col>10</xdr:col>
      <xdr:colOff>379875</xdr:colOff>
      <xdr:row>188</xdr:row>
      <xdr:rowOff>96033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E94A75C-9F00-9B7E-3BA5-F9188826F9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7650" y="27460575"/>
          <a:ext cx="9000000" cy="403176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189</xdr:row>
      <xdr:rowOff>1</xdr:rowOff>
    </xdr:from>
    <xdr:to>
      <xdr:col>10</xdr:col>
      <xdr:colOff>379875</xdr:colOff>
      <xdr:row>214</xdr:row>
      <xdr:rowOff>130947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A152960-AF48-F8B6-A88E-7DFC3E427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7650" y="31575376"/>
          <a:ext cx="9000000" cy="440767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215</xdr:row>
      <xdr:rowOff>1</xdr:rowOff>
    </xdr:from>
    <xdr:to>
      <xdr:col>10</xdr:col>
      <xdr:colOff>379875</xdr:colOff>
      <xdr:row>241</xdr:row>
      <xdr:rowOff>2267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50976B6-5AAF-F0FB-3F84-055656A45D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7650" y="36033076"/>
          <a:ext cx="9000000" cy="444282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242</xdr:row>
      <xdr:rowOff>0</xdr:rowOff>
    </xdr:from>
    <xdr:to>
      <xdr:col>10</xdr:col>
      <xdr:colOff>379875</xdr:colOff>
      <xdr:row>263</xdr:row>
      <xdr:rowOff>59320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C693A973-EDBA-D24B-B56B-4E822680D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7650" y="40652700"/>
          <a:ext cx="9000000" cy="365977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264</xdr:row>
      <xdr:rowOff>1</xdr:rowOff>
    </xdr:from>
    <xdr:to>
      <xdr:col>10</xdr:col>
      <xdr:colOff>379875</xdr:colOff>
      <xdr:row>289</xdr:row>
      <xdr:rowOff>135880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D327DE1-862E-2E80-7D17-0FD0861CB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7650" y="44424601"/>
          <a:ext cx="9000000" cy="442212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290</xdr:row>
      <xdr:rowOff>1</xdr:rowOff>
    </xdr:from>
    <xdr:to>
      <xdr:col>10</xdr:col>
      <xdr:colOff>379875</xdr:colOff>
      <xdr:row>312</xdr:row>
      <xdr:rowOff>77866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A47CE572-DD20-0C40-059F-E94FCD912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47650" y="48882301"/>
          <a:ext cx="9000000" cy="384976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313</xdr:row>
      <xdr:rowOff>0</xdr:rowOff>
    </xdr:from>
    <xdr:to>
      <xdr:col>10</xdr:col>
      <xdr:colOff>379875</xdr:colOff>
      <xdr:row>340</xdr:row>
      <xdr:rowOff>57100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33C24920-3993-3575-C76A-298BD52DA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47650" y="52825650"/>
          <a:ext cx="9000000" cy="469768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341</xdr:row>
      <xdr:rowOff>0</xdr:rowOff>
    </xdr:from>
    <xdr:to>
      <xdr:col>10</xdr:col>
      <xdr:colOff>379875</xdr:colOff>
      <xdr:row>360</xdr:row>
      <xdr:rowOff>1623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C0D1991-50CE-7723-F0DB-26851729B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47650" y="57626250"/>
          <a:ext cx="9000000" cy="324583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I70" sqref="I7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3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92" t="s">
        <v>0</v>
      </c>
      <c r="G3" s="193"/>
      <c r="H3" s="193"/>
      <c r="I3" s="194"/>
      <c r="J3" s="38"/>
      <c r="K3" s="195" t="s">
        <v>1</v>
      </c>
      <c r="L3" s="195"/>
      <c r="M3" s="196"/>
      <c r="N3" s="196"/>
      <c r="O3" s="196"/>
      <c r="P3" s="196"/>
      <c r="Q3" s="39"/>
      <c r="R3" s="36"/>
      <c r="S3" s="35"/>
      <c r="T3" s="35"/>
    </row>
    <row r="4" spans="2:20" ht="13.8">
      <c r="B4" s="72"/>
      <c r="C4" s="73"/>
      <c r="D4" s="74"/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93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13.8">
      <c r="B7" s="127" t="s">
        <v>40</v>
      </c>
      <c r="C7" s="128"/>
      <c r="D7" s="105" t="s">
        <v>91</v>
      </c>
      <c r="E7" s="125"/>
      <c r="F7" s="51">
        <v>32</v>
      </c>
      <c r="G7" s="123" t="s">
        <v>4</v>
      </c>
      <c r="H7" s="53">
        <v>4897</v>
      </c>
      <c r="I7" s="53">
        <f t="shared" ref="I7:I16" si="0">+F7*H7</f>
        <v>156704</v>
      </c>
      <c r="J7" s="50"/>
      <c r="K7" s="51">
        <v>0</v>
      </c>
      <c r="L7" s="123" t="s">
        <v>4</v>
      </c>
      <c r="M7" s="183">
        <v>3590</v>
      </c>
      <c r="N7" s="129">
        <f t="shared" ref="N7:N60" si="1">+K7*M7</f>
        <v>0</v>
      </c>
      <c r="O7" s="55">
        <v>0</v>
      </c>
      <c r="P7" s="183">
        <f t="shared" ref="P7:P60" si="2">+(-N7*O7)+N7</f>
        <v>0</v>
      </c>
      <c r="Q7" s="166"/>
      <c r="R7" s="173" t="s">
        <v>131</v>
      </c>
      <c r="S7" s="167"/>
      <c r="T7" s="117" t="s">
        <v>106</v>
      </c>
    </row>
    <row r="8" spans="2:20" s="126" customFormat="1" ht="13.8">
      <c r="B8" s="127" t="s">
        <v>41</v>
      </c>
      <c r="C8" s="128"/>
      <c r="D8" s="105" t="s">
        <v>107</v>
      </c>
      <c r="E8" s="125"/>
      <c r="F8" s="51">
        <v>1</v>
      </c>
      <c r="G8" s="123" t="s">
        <v>4</v>
      </c>
      <c r="H8" s="53">
        <v>3340</v>
      </c>
      <c r="I8" s="53">
        <f t="shared" si="0"/>
        <v>3340</v>
      </c>
      <c r="J8" s="50"/>
      <c r="K8" s="51">
        <v>1</v>
      </c>
      <c r="L8" s="123" t="s">
        <v>4</v>
      </c>
      <c r="M8" s="183">
        <v>2590</v>
      </c>
      <c r="N8" s="129">
        <f t="shared" si="1"/>
        <v>2590</v>
      </c>
      <c r="O8" s="55">
        <v>0</v>
      </c>
      <c r="P8" s="183">
        <f t="shared" si="2"/>
        <v>2590</v>
      </c>
      <c r="Q8" s="54"/>
      <c r="R8" s="173" t="s">
        <v>124</v>
      </c>
      <c r="S8" s="128"/>
      <c r="T8" s="117" t="s">
        <v>114</v>
      </c>
    </row>
    <row r="9" spans="2:20" s="126" customFormat="1" ht="13.8">
      <c r="B9" s="127" t="s">
        <v>42</v>
      </c>
      <c r="C9" s="128"/>
      <c r="D9" s="105" t="s">
        <v>108</v>
      </c>
      <c r="E9" s="125"/>
      <c r="F9" s="51">
        <v>2</v>
      </c>
      <c r="G9" s="123" t="s">
        <v>4</v>
      </c>
      <c r="H9" s="53">
        <v>3927</v>
      </c>
      <c r="I9" s="53">
        <f t="shared" si="0"/>
        <v>7854</v>
      </c>
      <c r="J9" s="50"/>
      <c r="K9" s="51">
        <v>2</v>
      </c>
      <c r="L9" s="123" t="s">
        <v>4</v>
      </c>
      <c r="M9" s="183">
        <v>2190</v>
      </c>
      <c r="N9" s="129">
        <f t="shared" ref="N9:N10" si="3">+K9*M9</f>
        <v>4380</v>
      </c>
      <c r="O9" s="55">
        <v>0</v>
      </c>
      <c r="P9" s="183">
        <f t="shared" ref="P9:P10" si="4">+(-N9*O9)+N9</f>
        <v>4380</v>
      </c>
      <c r="Q9" s="166"/>
      <c r="R9" s="173" t="s">
        <v>124</v>
      </c>
      <c r="S9" s="128"/>
      <c r="T9" s="117" t="s">
        <v>116</v>
      </c>
    </row>
    <row r="10" spans="2:20" s="126" customFormat="1" ht="13.8">
      <c r="B10" s="127" t="s">
        <v>43</v>
      </c>
      <c r="C10" s="128"/>
      <c r="D10" s="105" t="s">
        <v>109</v>
      </c>
      <c r="E10" s="125"/>
      <c r="F10" s="51">
        <v>1</v>
      </c>
      <c r="G10" s="123" t="s">
        <v>4</v>
      </c>
      <c r="H10" s="53">
        <v>2500</v>
      </c>
      <c r="I10" s="53">
        <f t="shared" si="0"/>
        <v>2500</v>
      </c>
      <c r="J10" s="50"/>
      <c r="K10" s="51">
        <v>1</v>
      </c>
      <c r="L10" s="123" t="s">
        <v>4</v>
      </c>
      <c r="M10" s="183">
        <v>1890</v>
      </c>
      <c r="N10" s="129">
        <f t="shared" si="3"/>
        <v>1890</v>
      </c>
      <c r="O10" s="55">
        <v>0</v>
      </c>
      <c r="P10" s="183">
        <f t="shared" si="4"/>
        <v>1890</v>
      </c>
      <c r="Q10" s="166"/>
      <c r="R10" s="173" t="s">
        <v>124</v>
      </c>
      <c r="S10" s="128"/>
      <c r="T10" s="117" t="s">
        <v>117</v>
      </c>
    </row>
    <row r="11" spans="2:20" s="126" customFormat="1" ht="13.8">
      <c r="B11" s="127" t="s">
        <v>44</v>
      </c>
      <c r="C11" s="128"/>
      <c r="D11" s="105" t="s">
        <v>110</v>
      </c>
      <c r="E11" s="125"/>
      <c r="F11" s="51">
        <v>1</v>
      </c>
      <c r="G11" s="123" t="s">
        <v>4</v>
      </c>
      <c r="H11" s="53">
        <v>3900</v>
      </c>
      <c r="I11" s="53">
        <f t="shared" si="0"/>
        <v>3900</v>
      </c>
      <c r="J11" s="50"/>
      <c r="K11" s="51">
        <v>1</v>
      </c>
      <c r="L11" s="123" t="s">
        <v>4</v>
      </c>
      <c r="M11" s="183">
        <v>2190</v>
      </c>
      <c r="N11" s="129">
        <f t="shared" si="1"/>
        <v>2190</v>
      </c>
      <c r="O11" s="55">
        <v>0</v>
      </c>
      <c r="P11" s="183">
        <f t="shared" si="2"/>
        <v>2190</v>
      </c>
      <c r="Q11" s="54"/>
      <c r="R11" s="173" t="s">
        <v>124</v>
      </c>
      <c r="S11" s="128"/>
      <c r="T11" s="117" t="s">
        <v>119</v>
      </c>
    </row>
    <row r="12" spans="2:20" s="126" customFormat="1" ht="13.8">
      <c r="B12" s="127" t="s">
        <v>45</v>
      </c>
      <c r="C12" s="128"/>
      <c r="D12" s="105" t="s">
        <v>120</v>
      </c>
      <c r="E12" s="125"/>
      <c r="F12" s="51">
        <v>1</v>
      </c>
      <c r="G12" s="123" t="s">
        <v>4</v>
      </c>
      <c r="H12" s="53">
        <v>25000</v>
      </c>
      <c r="I12" s="53">
        <f t="shared" si="0"/>
        <v>25000</v>
      </c>
      <c r="J12" s="50"/>
      <c r="K12" s="51">
        <v>1</v>
      </c>
      <c r="L12" s="123" t="s">
        <v>4</v>
      </c>
      <c r="M12" s="183">
        <v>15990</v>
      </c>
      <c r="N12" s="129">
        <f t="shared" si="1"/>
        <v>15990</v>
      </c>
      <c r="O12" s="55">
        <v>0</v>
      </c>
      <c r="P12" s="183">
        <f t="shared" si="2"/>
        <v>15990</v>
      </c>
      <c r="Q12" s="54"/>
      <c r="R12" s="173" t="s">
        <v>124</v>
      </c>
      <c r="S12" s="128"/>
      <c r="T12" s="117" t="s">
        <v>118</v>
      </c>
    </row>
    <row r="13" spans="2:20" s="126" customFormat="1" ht="13.8">
      <c r="B13" s="127" t="s">
        <v>46</v>
      </c>
      <c r="C13" s="128"/>
      <c r="D13" s="105" t="s">
        <v>111</v>
      </c>
      <c r="E13" s="125"/>
      <c r="F13" s="51">
        <v>5</v>
      </c>
      <c r="G13" s="123" t="s">
        <v>4</v>
      </c>
      <c r="H13" s="53">
        <v>3790</v>
      </c>
      <c r="I13" s="53">
        <f t="shared" si="0"/>
        <v>18950</v>
      </c>
      <c r="J13" s="50"/>
      <c r="K13" s="51">
        <v>5</v>
      </c>
      <c r="L13" s="123" t="s">
        <v>4</v>
      </c>
      <c r="M13" s="183">
        <v>2792</v>
      </c>
      <c r="N13" s="129">
        <f t="shared" si="1"/>
        <v>13960</v>
      </c>
      <c r="O13" s="55">
        <v>0</v>
      </c>
      <c r="P13" s="183">
        <f t="shared" si="2"/>
        <v>13960</v>
      </c>
      <c r="Q13" s="54"/>
      <c r="R13" s="173" t="s">
        <v>124</v>
      </c>
      <c r="S13" s="128"/>
      <c r="T13" s="117" t="s">
        <v>121</v>
      </c>
    </row>
    <row r="14" spans="2:20" s="126" customFormat="1" ht="13.8">
      <c r="B14" s="127" t="s">
        <v>47</v>
      </c>
      <c r="C14" s="128"/>
      <c r="D14" s="105" t="s">
        <v>112</v>
      </c>
      <c r="E14" s="125"/>
      <c r="F14" s="51">
        <v>3</v>
      </c>
      <c r="G14" s="123" t="s">
        <v>4</v>
      </c>
      <c r="H14" s="53">
        <v>4500</v>
      </c>
      <c r="I14" s="53">
        <f t="shared" si="0"/>
        <v>13500</v>
      </c>
      <c r="J14" s="50"/>
      <c r="K14" s="51">
        <v>3</v>
      </c>
      <c r="L14" s="123" t="s">
        <v>4</v>
      </c>
      <c r="M14" s="183">
        <v>2090</v>
      </c>
      <c r="N14" s="129">
        <f t="shared" si="1"/>
        <v>6270</v>
      </c>
      <c r="O14" s="55">
        <v>0</v>
      </c>
      <c r="P14" s="183">
        <f t="shared" si="2"/>
        <v>6270</v>
      </c>
      <c r="Q14" s="54"/>
      <c r="R14" s="173" t="s">
        <v>124</v>
      </c>
      <c r="S14" s="128"/>
      <c r="T14" s="118" t="s">
        <v>122</v>
      </c>
    </row>
    <row r="15" spans="2:20" s="126" customFormat="1" ht="13.8">
      <c r="B15" s="127" t="s">
        <v>49</v>
      </c>
      <c r="C15" s="128"/>
      <c r="D15" s="105" t="s">
        <v>113</v>
      </c>
      <c r="E15" s="125"/>
      <c r="F15" s="51">
        <v>1</v>
      </c>
      <c r="G15" s="123" t="s">
        <v>4</v>
      </c>
      <c r="H15" s="53">
        <v>4500</v>
      </c>
      <c r="I15" s="53">
        <f t="shared" si="0"/>
        <v>4500</v>
      </c>
      <c r="J15" s="50"/>
      <c r="K15" s="51">
        <v>1</v>
      </c>
      <c r="L15" s="123" t="s">
        <v>4</v>
      </c>
      <c r="M15" s="183">
        <v>3390</v>
      </c>
      <c r="N15" s="129">
        <f t="shared" si="1"/>
        <v>3390</v>
      </c>
      <c r="O15" s="55">
        <v>0</v>
      </c>
      <c r="P15" s="183">
        <f t="shared" si="2"/>
        <v>3390</v>
      </c>
      <c r="Q15" s="166"/>
      <c r="R15" s="173" t="s">
        <v>124</v>
      </c>
      <c r="S15" s="128"/>
      <c r="T15" s="118" t="s">
        <v>115</v>
      </c>
    </row>
    <row r="16" spans="2:20" s="126" customFormat="1" ht="13.8">
      <c r="B16" s="127" t="s">
        <v>50</v>
      </c>
      <c r="C16" s="128"/>
      <c r="D16" s="105" t="s">
        <v>92</v>
      </c>
      <c r="E16" s="125"/>
      <c r="F16" s="51">
        <v>2</v>
      </c>
      <c r="G16" s="123" t="s">
        <v>101</v>
      </c>
      <c r="H16" s="53">
        <v>17190</v>
      </c>
      <c r="I16" s="53">
        <f t="shared" si="0"/>
        <v>34380</v>
      </c>
      <c r="J16" s="50"/>
      <c r="K16" s="51">
        <v>2</v>
      </c>
      <c r="L16" s="123" t="s">
        <v>101</v>
      </c>
      <c r="M16" s="183">
        <v>12990</v>
      </c>
      <c r="N16" s="129">
        <f t="shared" si="1"/>
        <v>25980</v>
      </c>
      <c r="O16" s="55">
        <v>0</v>
      </c>
      <c r="P16" s="183">
        <f t="shared" si="2"/>
        <v>25980</v>
      </c>
      <c r="Q16" s="166"/>
      <c r="R16" s="173" t="s">
        <v>124</v>
      </c>
      <c r="S16" s="128"/>
      <c r="T16" s="118" t="s">
        <v>123</v>
      </c>
    </row>
    <row r="17" spans="2:20" ht="13.8">
      <c r="B17" s="41">
        <v>1</v>
      </c>
      <c r="C17" s="42"/>
      <c r="D17" s="165" t="s">
        <v>94</v>
      </c>
      <c r="E17" s="43"/>
      <c r="F17" s="44" t="s">
        <v>3</v>
      </c>
      <c r="G17" s="41" t="s">
        <v>4</v>
      </c>
      <c r="H17" s="45" t="s">
        <v>5</v>
      </c>
      <c r="I17" s="46" t="s">
        <v>6</v>
      </c>
      <c r="J17" s="40"/>
      <c r="K17" s="44" t="s">
        <v>3</v>
      </c>
      <c r="L17" s="41" t="s">
        <v>4</v>
      </c>
      <c r="M17" s="45" t="s">
        <v>5</v>
      </c>
      <c r="N17" s="46" t="s">
        <v>6</v>
      </c>
      <c r="O17" s="44" t="s">
        <v>7</v>
      </c>
      <c r="P17" s="48" t="s">
        <v>8</v>
      </c>
      <c r="Q17" s="47"/>
      <c r="R17" s="165" t="s">
        <v>9</v>
      </c>
      <c r="S17" s="35"/>
      <c r="T17" s="165" t="s">
        <v>39</v>
      </c>
    </row>
    <row r="18" spans="2:20" ht="13.8">
      <c r="B18" s="127" t="s">
        <v>51</v>
      </c>
      <c r="C18" s="35"/>
      <c r="D18" s="99" t="s">
        <v>95</v>
      </c>
      <c r="E18" s="49"/>
      <c r="F18" s="51">
        <v>16.5</v>
      </c>
      <c r="G18" s="52" t="s">
        <v>101</v>
      </c>
      <c r="H18" s="53">
        <v>19990</v>
      </c>
      <c r="I18" s="53">
        <f t="shared" ref="I18:I60" si="5">+F18*H18</f>
        <v>329835</v>
      </c>
      <c r="J18" s="50"/>
      <c r="K18" s="51">
        <v>16.5</v>
      </c>
      <c r="L18" s="52" t="s">
        <v>101</v>
      </c>
      <c r="M18" s="183">
        <v>13983</v>
      </c>
      <c r="N18" s="129">
        <f t="shared" si="1"/>
        <v>230719.5</v>
      </c>
      <c r="O18" s="55">
        <v>0</v>
      </c>
      <c r="P18" s="183">
        <f t="shared" si="2"/>
        <v>230719.5</v>
      </c>
      <c r="Q18" s="54"/>
      <c r="R18" s="173" t="s">
        <v>124</v>
      </c>
      <c r="S18" s="35"/>
      <c r="T18" s="118" t="s">
        <v>127</v>
      </c>
    </row>
    <row r="19" spans="2:20" ht="13.8">
      <c r="B19" s="127" t="s">
        <v>52</v>
      </c>
      <c r="C19" s="35"/>
      <c r="D19" s="99" t="s">
        <v>102</v>
      </c>
      <c r="E19" s="49"/>
      <c r="F19" s="51">
        <v>2</v>
      </c>
      <c r="G19" s="52" t="s">
        <v>4</v>
      </c>
      <c r="H19" s="53">
        <v>30990</v>
      </c>
      <c r="I19" s="53">
        <f t="shared" si="5"/>
        <v>61980</v>
      </c>
      <c r="J19" s="50"/>
      <c r="K19" s="51">
        <v>2</v>
      </c>
      <c r="L19" s="52" t="s">
        <v>4</v>
      </c>
      <c r="M19" s="183">
        <v>30390</v>
      </c>
      <c r="N19" s="129">
        <f t="shared" si="1"/>
        <v>60780</v>
      </c>
      <c r="O19" s="55">
        <v>0</v>
      </c>
      <c r="P19" s="183">
        <f t="shared" si="2"/>
        <v>60780</v>
      </c>
      <c r="Q19" s="54"/>
      <c r="R19" s="173" t="s">
        <v>124</v>
      </c>
      <c r="S19" s="35"/>
      <c r="T19" s="118" t="s">
        <v>126</v>
      </c>
    </row>
    <row r="20" spans="2:20" ht="13.8">
      <c r="B20" s="41">
        <v>1</v>
      </c>
      <c r="C20" s="42"/>
      <c r="D20" s="165" t="s">
        <v>96</v>
      </c>
      <c r="E20" s="43"/>
      <c r="F20" s="44" t="s">
        <v>3</v>
      </c>
      <c r="G20" s="41" t="s">
        <v>4</v>
      </c>
      <c r="H20" s="45" t="s">
        <v>5</v>
      </c>
      <c r="I20" s="46" t="s">
        <v>6</v>
      </c>
      <c r="J20" s="40"/>
      <c r="K20" s="44" t="s">
        <v>3</v>
      </c>
      <c r="L20" s="41" t="s">
        <v>4</v>
      </c>
      <c r="M20" s="45" t="s">
        <v>5</v>
      </c>
      <c r="N20" s="46" t="s">
        <v>6</v>
      </c>
      <c r="O20" s="44" t="s">
        <v>7</v>
      </c>
      <c r="P20" s="48" t="s">
        <v>8</v>
      </c>
      <c r="Q20" s="47"/>
      <c r="R20" s="165" t="s">
        <v>9</v>
      </c>
      <c r="S20" s="35"/>
      <c r="T20" s="165" t="s">
        <v>39</v>
      </c>
    </row>
    <row r="21" spans="2:20" ht="13.8">
      <c r="B21" s="127" t="s">
        <v>53</v>
      </c>
      <c r="C21" s="35"/>
      <c r="D21" s="99" t="s">
        <v>95</v>
      </c>
      <c r="E21" s="49"/>
      <c r="F21" s="51">
        <v>21</v>
      </c>
      <c r="G21" s="52" t="s">
        <v>101</v>
      </c>
      <c r="H21" s="53">
        <v>19990</v>
      </c>
      <c r="I21" s="53">
        <f t="shared" si="5"/>
        <v>419790</v>
      </c>
      <c r="J21" s="50"/>
      <c r="K21" s="51">
        <v>21</v>
      </c>
      <c r="L21" s="52" t="s">
        <v>101</v>
      </c>
      <c r="M21" s="183">
        <v>13983</v>
      </c>
      <c r="N21" s="129">
        <f t="shared" si="1"/>
        <v>293643</v>
      </c>
      <c r="O21" s="55">
        <v>0</v>
      </c>
      <c r="P21" s="183">
        <f t="shared" si="2"/>
        <v>293643</v>
      </c>
      <c r="Q21" s="166"/>
      <c r="R21" s="173" t="s">
        <v>124</v>
      </c>
      <c r="S21" s="35"/>
      <c r="T21" s="118" t="s">
        <v>127</v>
      </c>
    </row>
    <row r="22" spans="2:20" ht="13.8">
      <c r="B22" s="41">
        <v>1</v>
      </c>
      <c r="C22" s="42"/>
      <c r="D22" s="165" t="s">
        <v>97</v>
      </c>
      <c r="E22" s="43"/>
      <c r="F22" s="44" t="s">
        <v>3</v>
      </c>
      <c r="G22" s="41" t="s">
        <v>4</v>
      </c>
      <c r="H22" s="45" t="s">
        <v>5</v>
      </c>
      <c r="I22" s="46" t="s">
        <v>6</v>
      </c>
      <c r="J22" s="40"/>
      <c r="K22" s="44" t="s">
        <v>3</v>
      </c>
      <c r="L22" s="41" t="s">
        <v>4</v>
      </c>
      <c r="M22" s="45" t="s">
        <v>5</v>
      </c>
      <c r="N22" s="46" t="s">
        <v>6</v>
      </c>
      <c r="O22" s="44" t="s">
        <v>7</v>
      </c>
      <c r="P22" s="48" t="s">
        <v>8</v>
      </c>
      <c r="Q22" s="47"/>
      <c r="R22" s="165" t="s">
        <v>9</v>
      </c>
      <c r="S22" s="35"/>
      <c r="T22" s="165" t="s">
        <v>39</v>
      </c>
    </row>
    <row r="23" spans="2:20" ht="13.8">
      <c r="B23" s="127" t="s">
        <v>54</v>
      </c>
      <c r="C23" s="73"/>
      <c r="D23" s="174" t="s">
        <v>103</v>
      </c>
      <c r="E23" s="109"/>
      <c r="F23" s="110">
        <v>2</v>
      </c>
      <c r="G23" s="111" t="s">
        <v>4</v>
      </c>
      <c r="H23" s="112">
        <v>940</v>
      </c>
      <c r="I23" s="112">
        <f t="shared" si="5"/>
        <v>1880</v>
      </c>
      <c r="J23" s="113"/>
      <c r="K23" s="188">
        <v>0</v>
      </c>
      <c r="L23" s="189" t="s">
        <v>4</v>
      </c>
      <c r="M23" s="129">
        <v>940</v>
      </c>
      <c r="N23" s="129">
        <f t="shared" si="1"/>
        <v>0</v>
      </c>
      <c r="O23" s="114">
        <v>0</v>
      </c>
      <c r="P23" s="112">
        <f t="shared" si="2"/>
        <v>0</v>
      </c>
      <c r="Q23" s="115"/>
      <c r="R23" s="168" t="s">
        <v>131</v>
      </c>
      <c r="S23" s="73"/>
      <c r="T23" s="120" t="s">
        <v>128</v>
      </c>
    </row>
    <row r="24" spans="2:20" ht="13.8" customHeight="1">
      <c r="B24" s="127" t="s">
        <v>55</v>
      </c>
      <c r="C24" s="73"/>
      <c r="D24" s="108" t="s">
        <v>104</v>
      </c>
      <c r="E24" s="109"/>
      <c r="F24" s="110">
        <v>2</v>
      </c>
      <c r="G24" s="111" t="s">
        <v>4</v>
      </c>
      <c r="H24" s="112">
        <v>2670</v>
      </c>
      <c r="I24" s="112">
        <f t="shared" si="5"/>
        <v>5340</v>
      </c>
      <c r="J24" s="113"/>
      <c r="K24" s="188">
        <v>0</v>
      </c>
      <c r="L24" s="189" t="s">
        <v>4</v>
      </c>
      <c r="M24" s="129">
        <v>2480</v>
      </c>
      <c r="N24" s="129">
        <f t="shared" si="1"/>
        <v>0</v>
      </c>
      <c r="O24" s="114">
        <v>0</v>
      </c>
      <c r="P24" s="129">
        <f t="shared" si="2"/>
        <v>0</v>
      </c>
      <c r="Q24" s="185"/>
      <c r="R24" s="173" t="s">
        <v>131</v>
      </c>
      <c r="S24" s="73"/>
      <c r="T24" s="120" t="s">
        <v>129</v>
      </c>
    </row>
    <row r="25" spans="2:20" ht="13.8" customHeight="1">
      <c r="B25" s="127" t="s">
        <v>56</v>
      </c>
      <c r="C25" s="73"/>
      <c r="D25" s="108" t="s">
        <v>98</v>
      </c>
      <c r="E25" s="109"/>
      <c r="F25" s="110">
        <v>55</v>
      </c>
      <c r="G25" s="111" t="s">
        <v>4</v>
      </c>
      <c r="H25" s="112">
        <v>460</v>
      </c>
      <c r="I25" s="112">
        <f t="shared" si="5"/>
        <v>25300</v>
      </c>
      <c r="J25" s="113"/>
      <c r="K25" s="188">
        <v>0</v>
      </c>
      <c r="L25" s="189" t="s">
        <v>4</v>
      </c>
      <c r="M25" s="129">
        <v>460</v>
      </c>
      <c r="N25" s="129">
        <f t="shared" si="1"/>
        <v>0</v>
      </c>
      <c r="O25" s="114">
        <v>0</v>
      </c>
      <c r="P25" s="112">
        <f t="shared" si="2"/>
        <v>0</v>
      </c>
      <c r="Q25" s="115"/>
      <c r="R25" s="168" t="s">
        <v>131</v>
      </c>
      <c r="S25" s="73"/>
      <c r="T25" s="120" t="s">
        <v>130</v>
      </c>
    </row>
    <row r="26" spans="2:20" ht="13.8">
      <c r="B26" s="41">
        <v>1</v>
      </c>
      <c r="C26" s="42"/>
      <c r="D26" s="165" t="s">
        <v>99</v>
      </c>
      <c r="E26" s="43"/>
      <c r="F26" s="44" t="s">
        <v>3</v>
      </c>
      <c r="G26" s="41" t="s">
        <v>4</v>
      </c>
      <c r="H26" s="45" t="s">
        <v>5</v>
      </c>
      <c r="I26" s="46" t="s">
        <v>6</v>
      </c>
      <c r="J26" s="40"/>
      <c r="K26" s="44" t="s">
        <v>3</v>
      </c>
      <c r="L26" s="41" t="s">
        <v>4</v>
      </c>
      <c r="M26" s="45" t="s">
        <v>5</v>
      </c>
      <c r="N26" s="46" t="s">
        <v>6</v>
      </c>
      <c r="O26" s="44" t="s">
        <v>7</v>
      </c>
      <c r="P26" s="48" t="s">
        <v>8</v>
      </c>
      <c r="Q26" s="47"/>
      <c r="R26" s="165" t="s">
        <v>9</v>
      </c>
      <c r="S26" s="35"/>
      <c r="T26" s="165" t="s">
        <v>39</v>
      </c>
    </row>
    <row r="27" spans="2:20" ht="41.4">
      <c r="B27" s="127" t="s">
        <v>57</v>
      </c>
      <c r="C27" s="73"/>
      <c r="D27" s="174" t="s">
        <v>100</v>
      </c>
      <c r="E27" s="109"/>
      <c r="F27" s="110">
        <v>1</v>
      </c>
      <c r="G27" s="111" t="s">
        <v>105</v>
      </c>
      <c r="H27" s="112">
        <v>2000000</v>
      </c>
      <c r="I27" s="112">
        <f t="shared" si="5"/>
        <v>2000000</v>
      </c>
      <c r="J27" s="113"/>
      <c r="K27" s="110">
        <v>1</v>
      </c>
      <c r="L27" s="111" t="s">
        <v>105</v>
      </c>
      <c r="M27" s="129">
        <v>1400000</v>
      </c>
      <c r="N27" s="129">
        <f t="shared" si="1"/>
        <v>1400000</v>
      </c>
      <c r="O27" s="114">
        <v>0</v>
      </c>
      <c r="P27" s="129">
        <f t="shared" si="2"/>
        <v>1400000</v>
      </c>
      <c r="Q27" s="115"/>
      <c r="R27" s="184" t="s">
        <v>125</v>
      </c>
      <c r="S27" s="73"/>
      <c r="T27" s="120"/>
    </row>
    <row r="28" spans="2:20" ht="13.8" hidden="1" customHeight="1">
      <c r="B28" s="127" t="s">
        <v>58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29"/>
      <c r="N28" s="112">
        <f t="shared" si="1"/>
        <v>0</v>
      </c>
      <c r="O28" s="114">
        <v>0</v>
      </c>
      <c r="P28" s="112">
        <f t="shared" si="2"/>
        <v>0</v>
      </c>
      <c r="Q28" s="115"/>
      <c r="R28" s="120"/>
      <c r="S28" s="73"/>
      <c r="T28" s="120"/>
    </row>
    <row r="29" spans="2:20" ht="13.8" hidden="1" customHeight="1">
      <c r="B29" s="127" t="s">
        <v>59</v>
      </c>
      <c r="C29" s="73"/>
      <c r="D29" s="134"/>
      <c r="E29" s="135"/>
      <c r="F29" s="130"/>
      <c r="G29" s="131"/>
      <c r="H29" s="132"/>
      <c r="I29" s="112">
        <f t="shared" si="5"/>
        <v>0</v>
      </c>
      <c r="J29" s="113"/>
      <c r="K29" s="110"/>
      <c r="L29" s="111"/>
      <c r="M29" s="112"/>
      <c r="N29" s="112">
        <f t="shared" ref="N29" si="6">+K29*M29</f>
        <v>0</v>
      </c>
      <c r="O29" s="114">
        <v>0</v>
      </c>
      <c r="P29" s="112">
        <f t="shared" si="2"/>
        <v>0</v>
      </c>
      <c r="Q29" s="133"/>
      <c r="R29" s="169"/>
      <c r="S29" s="73"/>
      <c r="T29" s="120"/>
    </row>
    <row r="30" spans="2:20" ht="13.8" hidden="1" customHeight="1">
      <c r="B30" s="127" t="s">
        <v>60</v>
      </c>
      <c r="C30" s="73"/>
      <c r="D30" s="136"/>
      <c r="E30" s="135"/>
      <c r="F30" s="130"/>
      <c r="G30" s="131"/>
      <c r="H30" s="132"/>
      <c r="I30" s="112">
        <f t="shared" si="5"/>
        <v>0</v>
      </c>
      <c r="J30" s="113"/>
      <c r="K30" s="110"/>
      <c r="L30" s="111"/>
      <c r="M30" s="112"/>
      <c r="N30" s="112">
        <f t="shared" ref="N30" si="7">+K30*M30</f>
        <v>0</v>
      </c>
      <c r="O30" s="114">
        <v>0</v>
      </c>
      <c r="P30" s="112">
        <f t="shared" si="2"/>
        <v>0</v>
      </c>
      <c r="Q30" s="115"/>
      <c r="R30" s="120"/>
      <c r="S30" s="73"/>
      <c r="T30" s="120"/>
    </row>
    <row r="31" spans="2:20" ht="13.8" hidden="1" customHeight="1">
      <c r="B31" s="127" t="s">
        <v>61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12"/>
      <c r="N31" s="112">
        <f t="shared" si="1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 customHeight="1">
      <c r="B32" s="127" t="s">
        <v>62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12"/>
      <c r="N32" s="112">
        <f t="shared" si="1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 customHeight="1">
      <c r="B33" s="127" t="s">
        <v>63</v>
      </c>
      <c r="C33" s="73"/>
      <c r="D33" s="108"/>
      <c r="E33" s="109"/>
      <c r="F33" s="110"/>
      <c r="G33" s="111"/>
      <c r="H33" s="112"/>
      <c r="I33" s="112">
        <f t="shared" si="5"/>
        <v>0</v>
      </c>
      <c r="J33" s="113"/>
      <c r="K33" s="110"/>
      <c r="L33" s="111"/>
      <c r="M33" s="112"/>
      <c r="N33" s="112">
        <f t="shared" si="1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 t="s">
        <v>64</v>
      </c>
      <c r="C34" s="73"/>
      <c r="D34" s="108"/>
      <c r="E34" s="109"/>
      <c r="F34" s="110"/>
      <c r="G34" s="111"/>
      <c r="H34" s="112"/>
      <c r="I34" s="112">
        <f t="shared" si="5"/>
        <v>0</v>
      </c>
      <c r="J34" s="113"/>
      <c r="K34" s="110"/>
      <c r="L34" s="111"/>
      <c r="M34" s="112"/>
      <c r="N34" s="112">
        <f t="shared" si="1"/>
        <v>0</v>
      </c>
      <c r="O34" s="114">
        <v>0</v>
      </c>
      <c r="P34" s="112">
        <f t="shared" si="2"/>
        <v>0</v>
      </c>
      <c r="Q34" s="115"/>
      <c r="R34" s="119"/>
      <c r="S34" s="73"/>
      <c r="T34" s="119"/>
    </row>
    <row r="35" spans="2:20" ht="13.8" hidden="1">
      <c r="B35" s="127" t="s">
        <v>65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0"/>
      <c r="S35" s="73"/>
      <c r="T35" s="120"/>
    </row>
    <row r="36" spans="2:20" ht="13.8" hidden="1">
      <c r="B36" s="127" t="s">
        <v>66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19"/>
      <c r="S36" s="73"/>
      <c r="T36" s="119"/>
    </row>
    <row r="37" spans="2:20" ht="13.8" hidden="1">
      <c r="B37" s="127" t="s">
        <v>67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0"/>
      <c r="S37" s="73"/>
      <c r="T37" s="120"/>
    </row>
    <row r="38" spans="2:20" ht="13.8" hidden="1">
      <c r="B38" s="127" t="s">
        <v>68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0"/>
      <c r="S38" s="73"/>
      <c r="T38" s="120"/>
    </row>
    <row r="39" spans="2:20" ht="13.8" hidden="1">
      <c r="B39" s="127" t="s">
        <v>69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0"/>
      <c r="S39" s="73"/>
      <c r="T39" s="120"/>
    </row>
    <row r="40" spans="2:20" ht="13.8" hidden="1">
      <c r="B40" s="127" t="s">
        <v>70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0"/>
      <c r="S40" s="73"/>
      <c r="T40" s="120"/>
    </row>
    <row r="41" spans="2:20" ht="13.8" hidden="1">
      <c r="B41" s="127" t="s">
        <v>71</v>
      </c>
      <c r="C41" s="35"/>
      <c r="D41" s="99"/>
      <c r="E41" s="49"/>
      <c r="F41" s="51"/>
      <c r="G41" s="52"/>
      <c r="H41" s="53"/>
      <c r="I41" s="53">
        <f t="shared" si="5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 hidden="1">
      <c r="B42" s="127" t="s">
        <v>72</v>
      </c>
      <c r="C42" s="35"/>
      <c r="D42" s="99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 t="s">
        <v>73</v>
      </c>
      <c r="C43" s="35"/>
      <c r="D43" s="99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 hidden="1">
      <c r="B44" s="127" t="s">
        <v>74</v>
      </c>
      <c r="C44" s="35"/>
      <c r="D44" s="99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8"/>
      <c r="S44" s="35"/>
      <c r="T44" s="118"/>
    </row>
    <row r="45" spans="2:20" ht="13.8" hidden="1">
      <c r="B45" s="127" t="s">
        <v>75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 t="s">
        <v>76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 t="s">
        <v>77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 t="s">
        <v>78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 t="s">
        <v>79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 t="s">
        <v>80</v>
      </c>
      <c r="C50" s="35"/>
      <c r="D50" s="105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 hidden="1">
      <c r="B51" s="127" t="s">
        <v>81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 t="s">
        <v>82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8"/>
      <c r="S52" s="35"/>
      <c r="T52" s="118"/>
    </row>
    <row r="53" spans="2:20" ht="13.8" hidden="1">
      <c r="B53" s="127" t="s">
        <v>83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 t="s">
        <v>84</v>
      </c>
      <c r="C54" s="35"/>
      <c r="D54" s="99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8"/>
    </row>
    <row r="55" spans="2:20" ht="13.8" hidden="1">
      <c r="B55" s="127" t="s">
        <v>85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8"/>
      <c r="S55" s="35"/>
      <c r="T55" s="118"/>
    </row>
    <row r="56" spans="2:20" ht="13.8" hidden="1">
      <c r="B56" s="127" t="s">
        <v>86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8"/>
      <c r="S56" s="35"/>
      <c r="T56" s="118"/>
    </row>
    <row r="57" spans="2:20" ht="13.8" hidden="1">
      <c r="B57" s="127" t="s">
        <v>87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8"/>
      <c r="S57" s="35"/>
      <c r="T57" s="118"/>
    </row>
    <row r="58" spans="2:20" ht="13.8" hidden="1">
      <c r="B58" s="127" t="s">
        <v>88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7"/>
      <c r="S58" s="35"/>
      <c r="T58" s="117"/>
    </row>
    <row r="59" spans="2:20" ht="13.8" hidden="1">
      <c r="B59" s="127" t="s">
        <v>89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8"/>
      <c r="S59" s="35"/>
      <c r="T59" s="118"/>
    </row>
    <row r="60" spans="2:20" ht="13.8" hidden="1">
      <c r="B60" s="127" t="s">
        <v>90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7"/>
      <c r="S60" s="35"/>
      <c r="T60" s="117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77"/>
      <c r="E62" s="66"/>
      <c r="F62" s="198" t="s">
        <v>37</v>
      </c>
      <c r="G62" s="199"/>
      <c r="H62" s="199"/>
      <c r="I62" s="78">
        <f>SUM(I7:I61)</f>
        <v>3114753</v>
      </c>
      <c r="J62" s="50"/>
      <c r="K62" s="198" t="s">
        <v>11</v>
      </c>
      <c r="L62" s="199"/>
      <c r="M62" s="199"/>
      <c r="N62" s="199"/>
      <c r="O62" s="199"/>
      <c r="P62" s="79">
        <f>SUM(P7:P61)</f>
        <v>2061782.5</v>
      </c>
      <c r="Q62" s="57"/>
      <c r="R62" s="170"/>
      <c r="S62" s="35"/>
      <c r="T62" s="35"/>
    </row>
    <row r="63" spans="2:20" ht="13.2" hidden="1" customHeight="1">
      <c r="B63" s="56"/>
      <c r="C63" s="35"/>
      <c r="D63" s="77"/>
      <c r="E63" s="66"/>
      <c r="F63" s="200" t="s">
        <v>38</v>
      </c>
      <c r="G63" s="201"/>
      <c r="H63" s="201"/>
      <c r="I63" s="81">
        <v>0</v>
      </c>
      <c r="J63" s="50"/>
      <c r="K63" s="106"/>
      <c r="L63" s="107"/>
      <c r="M63" s="202" t="s">
        <v>38</v>
      </c>
      <c r="N63" s="202"/>
      <c r="O63" s="202"/>
      <c r="P63" s="82">
        <v>0</v>
      </c>
      <c r="Q63" s="58"/>
      <c r="R63" s="171"/>
      <c r="S63" s="35"/>
      <c r="T63" s="35"/>
    </row>
    <row r="64" spans="2:20" ht="13.2" customHeight="1">
      <c r="B64" s="56"/>
      <c r="C64" s="35"/>
      <c r="D64" s="80"/>
      <c r="E64" s="80"/>
      <c r="F64" s="203" t="s">
        <v>12</v>
      </c>
      <c r="G64" s="202"/>
      <c r="H64" s="202"/>
      <c r="I64" s="81">
        <f>SUM(I62+I63)</f>
        <v>3114753</v>
      </c>
      <c r="J64" s="50"/>
      <c r="K64" s="203" t="s">
        <v>12</v>
      </c>
      <c r="L64" s="202"/>
      <c r="M64" s="202"/>
      <c r="N64" s="202"/>
      <c r="O64" s="202"/>
      <c r="P64" s="82">
        <f>SUM(P62+P63)</f>
        <v>2061782.5</v>
      </c>
      <c r="Q64" s="58"/>
      <c r="R64" s="171"/>
      <c r="S64" s="35"/>
      <c r="T64" s="35"/>
    </row>
    <row r="65" spans="2:20" ht="13.2" hidden="1" customHeight="1">
      <c r="B65" s="56"/>
      <c r="C65" s="35"/>
      <c r="D65" s="80"/>
      <c r="E65" s="83"/>
      <c r="F65" s="70"/>
      <c r="G65" s="204" t="s">
        <v>33</v>
      </c>
      <c r="H65" s="204"/>
      <c r="I65" s="84">
        <v>0</v>
      </c>
      <c r="J65" s="59"/>
      <c r="K65" s="205" t="s">
        <v>34</v>
      </c>
      <c r="L65" s="204"/>
      <c r="M65" s="204"/>
      <c r="N65" s="204"/>
      <c r="O65" s="204"/>
      <c r="P65" s="85">
        <v>0</v>
      </c>
      <c r="Q65" s="58"/>
      <c r="R65" s="171"/>
      <c r="S65" s="35"/>
      <c r="T65" s="35"/>
    </row>
    <row r="66" spans="2:20" ht="13.2" customHeight="1">
      <c r="B66" s="56"/>
      <c r="C66" s="35"/>
      <c r="D66" s="35"/>
      <c r="E66" s="86"/>
      <c r="F66" s="68"/>
      <c r="G66" s="206" t="s">
        <v>35</v>
      </c>
      <c r="H66" s="206"/>
      <c r="I66" s="87">
        <f>+I64+I65</f>
        <v>3114753</v>
      </c>
      <c r="J66" s="50"/>
      <c r="K66" s="207" t="s">
        <v>13</v>
      </c>
      <c r="L66" s="206"/>
      <c r="M66" s="206"/>
      <c r="N66" s="206"/>
      <c r="O66" s="206"/>
      <c r="P66" s="91">
        <f>SUM(P64:P65)</f>
        <v>2061782.5</v>
      </c>
      <c r="Q66" s="61"/>
      <c r="R66" s="171"/>
      <c r="S66" s="35"/>
      <c r="T66" s="35"/>
    </row>
    <row r="67" spans="2:20" ht="13.2" customHeight="1">
      <c r="B67" s="56"/>
      <c r="C67" s="35"/>
      <c r="D67" s="80"/>
      <c r="E67" s="88"/>
      <c r="F67" s="68"/>
      <c r="G67" s="69"/>
      <c r="H67" s="69"/>
      <c r="I67" s="89"/>
      <c r="J67" s="50"/>
      <c r="K67" s="68"/>
      <c r="L67" s="69"/>
      <c r="M67" s="69"/>
      <c r="N67" s="69"/>
      <c r="O67" s="69"/>
      <c r="P67" s="60"/>
      <c r="Q67" s="61"/>
      <c r="R67" s="171"/>
      <c r="S67" s="35"/>
      <c r="T67" s="35"/>
    </row>
    <row r="68" spans="2:20" ht="15.6" customHeight="1">
      <c r="B68" s="56"/>
      <c r="C68" s="35"/>
      <c r="D68" s="80"/>
      <c r="E68" s="67"/>
      <c r="F68" s="208"/>
      <c r="G68" s="209"/>
      <c r="H68" s="209"/>
      <c r="I68" s="90"/>
      <c r="J68" s="50"/>
      <c r="K68" s="208"/>
      <c r="L68" s="209"/>
      <c r="M68" s="209"/>
      <c r="N68" s="209"/>
      <c r="O68" s="209"/>
      <c r="P68" s="62"/>
      <c r="Q68" s="62"/>
      <c r="R68" s="172"/>
      <c r="S68" s="35"/>
      <c r="T68" s="35"/>
    </row>
    <row r="69" spans="2:20" ht="13.2" customHeight="1">
      <c r="B69" s="197"/>
      <c r="C69" s="197"/>
      <c r="D69" s="197"/>
      <c r="E69" s="197"/>
      <c r="F69" s="197"/>
      <c r="G69" s="197"/>
      <c r="H69" s="197"/>
    </row>
    <row r="70" spans="2:20">
      <c r="B70" s="197"/>
      <c r="C70" s="197"/>
      <c r="D70" s="197"/>
      <c r="E70" s="197"/>
      <c r="F70" s="197"/>
      <c r="G70" s="197"/>
      <c r="H70" s="197"/>
      <c r="I70" s="124">
        <f>P66-I66</f>
        <v>-1052970.5</v>
      </c>
    </row>
    <row r="74" spans="2:20">
      <c r="I74" s="124"/>
    </row>
  </sheetData>
  <mergeCells count="15">
    <mergeCell ref="F3:I3"/>
    <mergeCell ref="K3:P3"/>
    <mergeCell ref="B69:H70"/>
    <mergeCell ref="F62:H62"/>
    <mergeCell ref="K62:O62"/>
    <mergeCell ref="F63:H63"/>
    <mergeCell ref="M63:O63"/>
    <mergeCell ref="F64:H64"/>
    <mergeCell ref="K64:O64"/>
    <mergeCell ref="G65:H65"/>
    <mergeCell ref="K65:O65"/>
    <mergeCell ref="G66:H66"/>
    <mergeCell ref="K66:O66"/>
    <mergeCell ref="F68:H68"/>
    <mergeCell ref="K68:O68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33"/>
  <sheetViews>
    <sheetView showGridLines="0" tabSelected="1" topLeftCell="A4" zoomScaleNormal="100" workbookViewId="0">
      <selection activeCell="L8" sqref="D8:L10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2.3320312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9" style="30" customWidth="1"/>
    <col min="13" max="13" width="18.6640625" style="2" customWidth="1"/>
    <col min="14" max="14" width="11.21875" style="2" bestFit="1" customWidth="1"/>
    <col min="15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12" t="s">
        <v>14</v>
      </c>
      <c r="E2" s="212"/>
      <c r="F2" s="212"/>
      <c r="G2" s="218" t="s">
        <v>15</v>
      </c>
      <c r="H2" s="219"/>
      <c r="I2" s="219"/>
      <c r="J2" s="219"/>
      <c r="K2" s="219"/>
      <c r="L2" s="219"/>
      <c r="M2" s="220"/>
    </row>
    <row r="3" spans="1:13">
      <c r="B3" s="4"/>
      <c r="C3" s="93" t="s">
        <v>150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151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 ht="26.4">
      <c r="A5" s="137"/>
      <c r="B5" s="138">
        <v>1</v>
      </c>
      <c r="C5" s="162" t="s">
        <v>132</v>
      </c>
      <c r="D5" s="176">
        <v>4</v>
      </c>
      <c r="E5" s="177">
        <v>10990</v>
      </c>
      <c r="F5" s="181">
        <f t="shared" ref="F5:F30" si="0">E5*D5</f>
        <v>43960</v>
      </c>
      <c r="G5" s="176">
        <v>4</v>
      </c>
      <c r="H5" s="141">
        <v>7990</v>
      </c>
      <c r="I5" s="140">
        <f t="shared" ref="I5:I30" si="1">H5*G5</f>
        <v>31960</v>
      </c>
      <c r="J5" s="142">
        <v>0</v>
      </c>
      <c r="K5" s="143">
        <f t="shared" ref="K5:K25" si="2">ROUND(I5-(I5*J5),2)</f>
        <v>31960</v>
      </c>
      <c r="L5" s="146" t="s">
        <v>124</v>
      </c>
      <c r="M5" s="144" t="s">
        <v>152</v>
      </c>
    </row>
    <row r="6" spans="1:13" s="145" customFormat="1" ht="26.4">
      <c r="A6" s="137"/>
      <c r="B6" s="138">
        <v>2</v>
      </c>
      <c r="C6" s="162" t="s">
        <v>133</v>
      </c>
      <c r="D6" s="176">
        <v>1</v>
      </c>
      <c r="E6" s="177">
        <v>129990</v>
      </c>
      <c r="F6" s="140">
        <f t="shared" si="0"/>
        <v>129990</v>
      </c>
      <c r="G6" s="176">
        <v>1</v>
      </c>
      <c r="H6" s="141">
        <v>59990</v>
      </c>
      <c r="I6" s="140">
        <f t="shared" si="1"/>
        <v>59990</v>
      </c>
      <c r="J6" s="142">
        <v>0</v>
      </c>
      <c r="K6" s="143">
        <f t="shared" si="2"/>
        <v>59990</v>
      </c>
      <c r="L6" s="146" t="s">
        <v>124</v>
      </c>
      <c r="M6" s="144" t="s">
        <v>153</v>
      </c>
    </row>
    <row r="7" spans="1:13" s="152" customFormat="1" ht="26.4">
      <c r="A7" s="147"/>
      <c r="B7" s="148">
        <v>3</v>
      </c>
      <c r="C7" s="163" t="s">
        <v>134</v>
      </c>
      <c r="D7" s="176">
        <v>1</v>
      </c>
      <c r="E7" s="178">
        <v>199990</v>
      </c>
      <c r="F7" s="140">
        <f t="shared" si="0"/>
        <v>199990</v>
      </c>
      <c r="G7" s="176">
        <v>1</v>
      </c>
      <c r="H7" s="141">
        <v>109990</v>
      </c>
      <c r="I7" s="140">
        <f t="shared" si="1"/>
        <v>109990</v>
      </c>
      <c r="J7" s="142">
        <v>0</v>
      </c>
      <c r="K7" s="143">
        <f t="shared" si="2"/>
        <v>109990</v>
      </c>
      <c r="L7" s="146" t="s">
        <v>124</v>
      </c>
      <c r="M7" s="151" t="s">
        <v>154</v>
      </c>
    </row>
    <row r="8" spans="1:13" s="152" customFormat="1" ht="26.4">
      <c r="A8" s="147"/>
      <c r="B8" s="148">
        <v>4</v>
      </c>
      <c r="C8" s="187" t="s">
        <v>135</v>
      </c>
      <c r="D8" s="221">
        <v>1</v>
      </c>
      <c r="E8" s="222">
        <v>124990</v>
      </c>
      <c r="F8" s="223">
        <f t="shared" si="0"/>
        <v>124990</v>
      </c>
      <c r="G8" s="221">
        <v>1</v>
      </c>
      <c r="H8" s="222">
        <v>124990</v>
      </c>
      <c r="I8" s="223">
        <f t="shared" si="1"/>
        <v>124990</v>
      </c>
      <c r="J8" s="142">
        <v>0</v>
      </c>
      <c r="K8" s="143">
        <f t="shared" si="2"/>
        <v>124990</v>
      </c>
      <c r="L8" s="146" t="s">
        <v>169</v>
      </c>
      <c r="M8" s="151" t="s">
        <v>155</v>
      </c>
    </row>
    <row r="9" spans="1:13" s="152" customFormat="1" ht="26.4">
      <c r="A9" s="147"/>
      <c r="B9" s="148">
        <v>5</v>
      </c>
      <c r="C9" s="187" t="s">
        <v>136</v>
      </c>
      <c r="D9" s="221">
        <v>4</v>
      </c>
      <c r="E9" s="222">
        <v>31990</v>
      </c>
      <c r="F9" s="223">
        <f t="shared" si="0"/>
        <v>127960</v>
      </c>
      <c r="G9" s="221">
        <v>4</v>
      </c>
      <c r="H9" s="222">
        <v>31990</v>
      </c>
      <c r="I9" s="223">
        <f t="shared" si="1"/>
        <v>127960</v>
      </c>
      <c r="J9" s="142">
        <v>0</v>
      </c>
      <c r="K9" s="143">
        <f t="shared" si="2"/>
        <v>127960</v>
      </c>
      <c r="L9" s="146" t="s">
        <v>169</v>
      </c>
      <c r="M9" s="151"/>
    </row>
    <row r="10" spans="1:13" s="152" customFormat="1" ht="26.4">
      <c r="A10" s="147"/>
      <c r="B10" s="148">
        <v>6</v>
      </c>
      <c r="C10" s="187" t="s">
        <v>137</v>
      </c>
      <c r="D10" s="221">
        <v>2</v>
      </c>
      <c r="E10" s="222">
        <v>179990</v>
      </c>
      <c r="F10" s="223">
        <f t="shared" si="0"/>
        <v>359980</v>
      </c>
      <c r="G10" s="221">
        <v>2</v>
      </c>
      <c r="H10" s="222">
        <v>179990</v>
      </c>
      <c r="I10" s="223">
        <f t="shared" si="1"/>
        <v>359980</v>
      </c>
      <c r="J10" s="142">
        <v>0</v>
      </c>
      <c r="K10" s="143">
        <f t="shared" si="2"/>
        <v>359980</v>
      </c>
      <c r="L10" s="146" t="s">
        <v>169</v>
      </c>
      <c r="M10" s="151"/>
    </row>
    <row r="11" spans="1:13" s="152" customFormat="1">
      <c r="A11" s="147"/>
      <c r="B11" s="148">
        <v>7</v>
      </c>
      <c r="C11" s="187" t="s">
        <v>138</v>
      </c>
      <c r="D11" s="176">
        <v>1</v>
      </c>
      <c r="E11" s="178">
        <v>349990</v>
      </c>
      <c r="F11" s="140">
        <f t="shared" si="0"/>
        <v>349990</v>
      </c>
      <c r="G11" s="176">
        <v>1</v>
      </c>
      <c r="H11" s="141">
        <v>40000</v>
      </c>
      <c r="I11" s="140">
        <f t="shared" si="1"/>
        <v>40000</v>
      </c>
      <c r="J11" s="142">
        <v>0</v>
      </c>
      <c r="K11" s="143">
        <f t="shared" si="2"/>
        <v>40000</v>
      </c>
      <c r="L11" s="179" t="s">
        <v>156</v>
      </c>
      <c r="M11" s="151"/>
    </row>
    <row r="12" spans="1:13" s="152" customFormat="1">
      <c r="A12" s="147"/>
      <c r="B12" s="148">
        <v>8</v>
      </c>
      <c r="C12" s="187" t="s">
        <v>139</v>
      </c>
      <c r="D12" s="176">
        <v>1</v>
      </c>
      <c r="E12" s="178">
        <v>349990</v>
      </c>
      <c r="F12" s="140">
        <f t="shared" si="0"/>
        <v>349990</v>
      </c>
      <c r="G12" s="176">
        <v>1</v>
      </c>
      <c r="H12" s="141">
        <v>40000</v>
      </c>
      <c r="I12" s="140">
        <f t="shared" si="1"/>
        <v>40000</v>
      </c>
      <c r="J12" s="142">
        <v>0</v>
      </c>
      <c r="K12" s="143">
        <f t="shared" si="2"/>
        <v>40000</v>
      </c>
      <c r="L12" s="179" t="s">
        <v>156</v>
      </c>
      <c r="M12" s="151"/>
    </row>
    <row r="13" spans="1:13" s="152" customFormat="1">
      <c r="A13" s="147"/>
      <c r="B13" s="148">
        <v>9</v>
      </c>
      <c r="C13" s="164" t="s">
        <v>140</v>
      </c>
      <c r="D13" s="176">
        <v>1</v>
      </c>
      <c r="E13" s="178">
        <v>39990</v>
      </c>
      <c r="F13" s="140">
        <f t="shared" si="0"/>
        <v>39990</v>
      </c>
      <c r="G13" s="176">
        <v>1</v>
      </c>
      <c r="H13" s="141">
        <v>20000</v>
      </c>
      <c r="I13" s="140">
        <f t="shared" si="1"/>
        <v>20000</v>
      </c>
      <c r="J13" s="142">
        <v>0</v>
      </c>
      <c r="K13" s="143">
        <f t="shared" si="2"/>
        <v>20000</v>
      </c>
      <c r="L13" s="179" t="s">
        <v>156</v>
      </c>
      <c r="M13" s="151"/>
    </row>
    <row r="14" spans="1:13" s="152" customFormat="1" ht="26.4">
      <c r="A14" s="147"/>
      <c r="B14" s="148">
        <v>10</v>
      </c>
      <c r="C14" s="164" t="s">
        <v>141</v>
      </c>
      <c r="D14" s="176">
        <v>1</v>
      </c>
      <c r="E14" s="178">
        <v>189990</v>
      </c>
      <c r="F14" s="140">
        <f t="shared" si="0"/>
        <v>189990</v>
      </c>
      <c r="G14" s="176">
        <v>0</v>
      </c>
      <c r="H14" s="141">
        <v>89990</v>
      </c>
      <c r="I14" s="140">
        <f t="shared" si="1"/>
        <v>0</v>
      </c>
      <c r="J14" s="142">
        <v>0</v>
      </c>
      <c r="K14" s="143">
        <f t="shared" si="2"/>
        <v>0</v>
      </c>
      <c r="L14" s="146" t="s">
        <v>168</v>
      </c>
      <c r="M14" s="151" t="s">
        <v>157</v>
      </c>
    </row>
    <row r="15" spans="1:13" s="152" customFormat="1">
      <c r="A15" s="147"/>
      <c r="B15" s="148">
        <v>11</v>
      </c>
      <c r="C15" s="187" t="s">
        <v>158</v>
      </c>
      <c r="D15" s="176">
        <v>1</v>
      </c>
      <c r="E15" s="178">
        <v>34000</v>
      </c>
      <c r="F15" s="140">
        <f t="shared" si="0"/>
        <v>34000</v>
      </c>
      <c r="G15" s="176">
        <v>1</v>
      </c>
      <c r="H15" s="141">
        <v>6000</v>
      </c>
      <c r="I15" s="140">
        <f t="shared" si="1"/>
        <v>6000</v>
      </c>
      <c r="J15" s="142">
        <v>0</v>
      </c>
      <c r="K15" s="143">
        <f t="shared" si="2"/>
        <v>6000</v>
      </c>
      <c r="L15" s="146" t="s">
        <v>156</v>
      </c>
      <c r="M15" s="151"/>
    </row>
    <row r="16" spans="1:13" s="152" customFormat="1">
      <c r="A16" s="147"/>
      <c r="B16" s="148">
        <v>12</v>
      </c>
      <c r="C16" s="187" t="s">
        <v>159</v>
      </c>
      <c r="D16" s="176">
        <v>3</v>
      </c>
      <c r="E16" s="178">
        <v>14890</v>
      </c>
      <c r="F16" s="140">
        <f t="shared" si="0"/>
        <v>44670</v>
      </c>
      <c r="G16" s="176">
        <v>3</v>
      </c>
      <c r="H16" s="178">
        <v>14890</v>
      </c>
      <c r="I16" s="140">
        <f t="shared" si="1"/>
        <v>44670</v>
      </c>
      <c r="J16" s="142">
        <v>0</v>
      </c>
      <c r="K16" s="143">
        <f t="shared" si="2"/>
        <v>44670</v>
      </c>
      <c r="L16" s="146" t="s">
        <v>156</v>
      </c>
      <c r="M16" s="151"/>
    </row>
    <row r="17" spans="1:13" s="152" customFormat="1" ht="26.4">
      <c r="A17" s="147"/>
      <c r="B17" s="148">
        <v>13</v>
      </c>
      <c r="C17" s="187" t="s">
        <v>142</v>
      </c>
      <c r="D17" s="176">
        <v>1</v>
      </c>
      <c r="E17" s="178">
        <v>209990</v>
      </c>
      <c r="F17" s="140">
        <f t="shared" si="0"/>
        <v>209990</v>
      </c>
      <c r="G17" s="176">
        <v>1</v>
      </c>
      <c r="H17" s="141">
        <v>149990</v>
      </c>
      <c r="I17" s="140">
        <f t="shared" si="1"/>
        <v>149990</v>
      </c>
      <c r="J17" s="142">
        <v>0</v>
      </c>
      <c r="K17" s="143">
        <f t="shared" si="2"/>
        <v>149990</v>
      </c>
      <c r="L17" s="179" t="s">
        <v>124</v>
      </c>
      <c r="M17" s="151" t="s">
        <v>160</v>
      </c>
    </row>
    <row r="18" spans="1:13" s="152" customFormat="1" ht="26.4">
      <c r="A18" s="147"/>
      <c r="B18" s="148">
        <v>14</v>
      </c>
      <c r="C18" s="164" t="s">
        <v>161</v>
      </c>
      <c r="D18" s="176">
        <v>2</v>
      </c>
      <c r="E18" s="178">
        <v>5485</v>
      </c>
      <c r="F18" s="140">
        <f t="shared" si="0"/>
        <v>10970</v>
      </c>
      <c r="G18" s="176">
        <v>2</v>
      </c>
      <c r="H18" s="141">
        <v>4990</v>
      </c>
      <c r="I18" s="140">
        <f t="shared" si="1"/>
        <v>9980</v>
      </c>
      <c r="J18" s="142">
        <v>0</v>
      </c>
      <c r="K18" s="143">
        <f t="shared" si="2"/>
        <v>9980</v>
      </c>
      <c r="L18" s="146" t="s">
        <v>124</v>
      </c>
      <c r="M18" s="151" t="s">
        <v>162</v>
      </c>
    </row>
    <row r="19" spans="1:13" s="152" customFormat="1" ht="26.4">
      <c r="A19" s="147"/>
      <c r="B19" s="148">
        <v>15</v>
      </c>
      <c r="C19" s="164" t="s">
        <v>143</v>
      </c>
      <c r="D19" s="176">
        <v>1</v>
      </c>
      <c r="E19" s="178">
        <v>299990</v>
      </c>
      <c r="F19" s="140">
        <f t="shared" si="0"/>
        <v>299990</v>
      </c>
      <c r="G19" s="176">
        <v>1</v>
      </c>
      <c r="H19" s="141">
        <v>114990</v>
      </c>
      <c r="I19" s="140">
        <f t="shared" si="1"/>
        <v>114990</v>
      </c>
      <c r="J19" s="142">
        <v>0</v>
      </c>
      <c r="K19" s="143">
        <f t="shared" si="2"/>
        <v>114990</v>
      </c>
      <c r="L19" s="179" t="s">
        <v>124</v>
      </c>
      <c r="M19" s="151" t="s">
        <v>163</v>
      </c>
    </row>
    <row r="20" spans="1:13" s="152" customFormat="1" ht="26.4">
      <c r="A20" s="147"/>
      <c r="B20" s="148">
        <v>16</v>
      </c>
      <c r="C20" s="164" t="s">
        <v>144</v>
      </c>
      <c r="D20" s="176">
        <v>1</v>
      </c>
      <c r="E20" s="178">
        <v>389990</v>
      </c>
      <c r="F20" s="140">
        <f t="shared" si="0"/>
        <v>389990</v>
      </c>
      <c r="G20" s="176">
        <v>1</v>
      </c>
      <c r="H20" s="141">
        <v>379990</v>
      </c>
      <c r="I20" s="140">
        <f t="shared" si="1"/>
        <v>379990</v>
      </c>
      <c r="J20" s="142">
        <v>0</v>
      </c>
      <c r="K20" s="143">
        <f t="shared" si="2"/>
        <v>379990</v>
      </c>
      <c r="L20" s="146" t="s">
        <v>124</v>
      </c>
      <c r="M20" s="151" t="s">
        <v>164</v>
      </c>
    </row>
    <row r="21" spans="1:13" s="152" customFormat="1" ht="26.4">
      <c r="A21" s="147"/>
      <c r="B21" s="148">
        <v>17</v>
      </c>
      <c r="C21" s="164" t="s">
        <v>145</v>
      </c>
      <c r="D21" s="176">
        <v>1</v>
      </c>
      <c r="E21" s="178">
        <v>109990</v>
      </c>
      <c r="F21" s="140">
        <f t="shared" si="0"/>
        <v>109990</v>
      </c>
      <c r="G21" s="176">
        <v>1</v>
      </c>
      <c r="H21" s="141">
        <v>109990</v>
      </c>
      <c r="I21" s="140">
        <f t="shared" si="1"/>
        <v>109990</v>
      </c>
      <c r="J21" s="142">
        <v>0</v>
      </c>
      <c r="K21" s="143">
        <f t="shared" si="2"/>
        <v>109990</v>
      </c>
      <c r="L21" s="146" t="s">
        <v>124</v>
      </c>
      <c r="M21" s="151" t="s">
        <v>165</v>
      </c>
    </row>
    <row r="22" spans="1:13" s="152" customFormat="1">
      <c r="A22" s="147"/>
      <c r="B22" s="138">
        <v>18</v>
      </c>
      <c r="C22" s="164" t="s">
        <v>146</v>
      </c>
      <c r="D22" s="176">
        <v>1</v>
      </c>
      <c r="E22" s="178">
        <v>23990</v>
      </c>
      <c r="F22" s="140">
        <f t="shared" si="0"/>
        <v>23990</v>
      </c>
      <c r="G22" s="176">
        <v>0</v>
      </c>
      <c r="H22" s="141">
        <v>23990</v>
      </c>
      <c r="I22" s="140">
        <f t="shared" si="1"/>
        <v>0</v>
      </c>
      <c r="J22" s="142">
        <v>0</v>
      </c>
      <c r="K22" s="143">
        <f t="shared" si="2"/>
        <v>0</v>
      </c>
      <c r="L22" s="146" t="s">
        <v>131</v>
      </c>
      <c r="M22" s="151" t="s">
        <v>166</v>
      </c>
    </row>
    <row r="23" spans="1:13" s="152" customFormat="1">
      <c r="A23" s="147"/>
      <c r="B23" s="138">
        <v>19</v>
      </c>
      <c r="C23" s="164" t="s">
        <v>147</v>
      </c>
      <c r="D23" s="176">
        <v>1</v>
      </c>
      <c r="E23" s="178">
        <v>27990</v>
      </c>
      <c r="F23" s="140">
        <f t="shared" si="0"/>
        <v>27990</v>
      </c>
      <c r="G23" s="176">
        <v>0</v>
      </c>
      <c r="H23" s="141">
        <v>23960</v>
      </c>
      <c r="I23" s="140">
        <f t="shared" si="1"/>
        <v>0</v>
      </c>
      <c r="J23" s="142">
        <v>0</v>
      </c>
      <c r="K23" s="143">
        <f t="shared" si="2"/>
        <v>0</v>
      </c>
      <c r="L23" s="146" t="s">
        <v>131</v>
      </c>
      <c r="M23" s="151" t="s">
        <v>167</v>
      </c>
    </row>
    <row r="24" spans="1:13" s="152" customFormat="1">
      <c r="A24" s="147"/>
      <c r="B24" s="138">
        <v>20</v>
      </c>
      <c r="C24" s="164" t="s">
        <v>148</v>
      </c>
      <c r="D24" s="176">
        <v>1</v>
      </c>
      <c r="E24" s="178">
        <v>23990</v>
      </c>
      <c r="F24" s="140">
        <f t="shared" si="0"/>
        <v>23990</v>
      </c>
      <c r="G24" s="176">
        <v>0</v>
      </c>
      <c r="H24" s="141">
        <v>23960</v>
      </c>
      <c r="I24" s="140">
        <f t="shared" si="1"/>
        <v>0</v>
      </c>
      <c r="J24" s="142">
        <v>0</v>
      </c>
      <c r="K24" s="143">
        <f t="shared" si="2"/>
        <v>0</v>
      </c>
      <c r="L24" s="146" t="s">
        <v>131</v>
      </c>
      <c r="M24" s="151" t="s">
        <v>167</v>
      </c>
    </row>
    <row r="25" spans="1:13" s="152" customFormat="1">
      <c r="A25" s="147"/>
      <c r="B25" s="148">
        <v>21</v>
      </c>
      <c r="C25" s="164" t="s">
        <v>149</v>
      </c>
      <c r="D25" s="186">
        <v>1</v>
      </c>
      <c r="E25" s="180">
        <v>18392</v>
      </c>
      <c r="F25" s="140">
        <f t="shared" si="0"/>
        <v>18392</v>
      </c>
      <c r="G25" s="186">
        <v>0</v>
      </c>
      <c r="H25" s="141">
        <v>23990</v>
      </c>
      <c r="I25" s="140">
        <f t="shared" si="1"/>
        <v>0</v>
      </c>
      <c r="J25" s="142">
        <v>0</v>
      </c>
      <c r="K25" s="143">
        <f t="shared" si="2"/>
        <v>0</v>
      </c>
      <c r="L25" s="146" t="s">
        <v>131</v>
      </c>
      <c r="M25" s="151" t="s">
        <v>166</v>
      </c>
    </row>
    <row r="26" spans="1:13" s="152" customFormat="1" hidden="1">
      <c r="A26" s="147"/>
      <c r="B26" s="148">
        <v>22</v>
      </c>
      <c r="C26" s="175"/>
      <c r="D26" s="149"/>
      <c r="E26" s="180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ref="K26:K30" si="3">ROUND(I26-(I26*J26),2)</f>
        <v>0</v>
      </c>
      <c r="L26" s="150"/>
      <c r="M26" s="151"/>
    </row>
    <row r="27" spans="1:13" s="152" customFormat="1" hidden="1">
      <c r="A27" s="147"/>
      <c r="B27" s="148">
        <v>23</v>
      </c>
      <c r="C27" s="164"/>
      <c r="D27" s="149"/>
      <c r="E27" s="180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3"/>
        <v>0</v>
      </c>
      <c r="L27" s="150"/>
      <c r="M27" s="151"/>
    </row>
    <row r="28" spans="1:13" s="145" customFormat="1" hidden="1">
      <c r="A28" s="137"/>
      <c r="B28" s="138">
        <v>24</v>
      </c>
      <c r="C28" s="153"/>
      <c r="D28" s="139"/>
      <c r="E28" s="177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3"/>
        <v>0</v>
      </c>
      <c r="L28" s="150"/>
      <c r="M28" s="151"/>
    </row>
    <row r="29" spans="1:13" s="145" customFormat="1" hidden="1">
      <c r="A29" s="137"/>
      <c r="B29" s="138">
        <v>25</v>
      </c>
      <c r="C29" s="153"/>
      <c r="D29" s="139"/>
      <c r="E29" s="177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3"/>
        <v>0</v>
      </c>
      <c r="L29" s="150"/>
      <c r="M29" s="151"/>
    </row>
    <row r="30" spans="1:13" s="145" customFormat="1" hidden="1">
      <c r="A30" s="137"/>
      <c r="B30" s="138">
        <v>26</v>
      </c>
      <c r="C30" s="153"/>
      <c r="D30" s="139"/>
      <c r="E30" s="177"/>
      <c r="F30" s="182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3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7" t="s">
        <v>36</v>
      </c>
      <c r="E32" s="217"/>
      <c r="F32" s="92">
        <f>SUM(F5:F30)</f>
        <v>3110792</v>
      </c>
      <c r="G32" s="23" t="s">
        <v>24</v>
      </c>
      <c r="H32" s="100"/>
      <c r="I32" s="24"/>
      <c r="J32" s="25"/>
      <c r="K32" s="26">
        <f>SUM(K5:K31)</f>
        <v>1730480</v>
      </c>
      <c r="L32" s="121"/>
      <c r="M32" s="27"/>
    </row>
    <row r="33" spans="2:14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4">
      <c r="G34" s="3"/>
      <c r="H34" s="101"/>
      <c r="I34" s="3"/>
      <c r="J34" s="6"/>
      <c r="K34" s="7"/>
      <c r="L34" s="29"/>
    </row>
    <row r="35" spans="2:14" ht="15">
      <c r="D35" s="210" t="s">
        <v>30</v>
      </c>
      <c r="E35" s="211"/>
      <c r="F35" s="31">
        <f>'Daños Edificio'!I66</f>
        <v>3114753</v>
      </c>
      <c r="J35" s="210" t="s">
        <v>30</v>
      </c>
      <c r="K35" s="211"/>
      <c r="L35" s="31">
        <f>'Daños Edificio'!P66</f>
        <v>2061782.5</v>
      </c>
    </row>
    <row r="36" spans="2:14" ht="15">
      <c r="D36" s="213" t="s">
        <v>31</v>
      </c>
      <c r="E36" s="214"/>
      <c r="F36" s="32">
        <f>F32</f>
        <v>3110792</v>
      </c>
      <c r="H36" s="95">
        <f>F37-L37</f>
        <v>2433282.5</v>
      </c>
      <c r="J36" s="213" t="s">
        <v>31</v>
      </c>
      <c r="K36" s="214"/>
      <c r="L36" s="32">
        <f>K32</f>
        <v>1730480</v>
      </c>
    </row>
    <row r="37" spans="2:14" ht="15.6">
      <c r="D37" s="215" t="s">
        <v>32</v>
      </c>
      <c r="E37" s="216"/>
      <c r="F37" s="33">
        <f>SUM(F35:F36)</f>
        <v>6225545</v>
      </c>
      <c r="J37" s="215" t="s">
        <v>32</v>
      </c>
      <c r="K37" s="216"/>
      <c r="L37" s="33">
        <f>SUM(L35:L36)</f>
        <v>3792262.5</v>
      </c>
    </row>
    <row r="38" spans="2:14">
      <c r="K38" s="190"/>
    </row>
    <row r="39" spans="2:14">
      <c r="K39" s="191"/>
    </row>
    <row r="40" spans="2:14">
      <c r="K40" s="191"/>
      <c r="N40" s="95">
        <v>3322663</v>
      </c>
    </row>
    <row r="41" spans="2:14">
      <c r="K41" s="191"/>
      <c r="N41" s="95">
        <v>3792263</v>
      </c>
    </row>
    <row r="42" spans="2:14">
      <c r="K42" s="191"/>
      <c r="N42" s="95">
        <f>N41-N40</f>
        <v>469600</v>
      </c>
    </row>
    <row r="43" spans="2:14">
      <c r="K43" s="191"/>
    </row>
    <row r="44" spans="2:14">
      <c r="K44" s="191"/>
    </row>
    <row r="45" spans="2:14">
      <c r="K45" s="191"/>
    </row>
    <row r="46" spans="2:14">
      <c r="K46" s="191"/>
    </row>
    <row r="47" spans="2:14">
      <c r="K47" s="191"/>
    </row>
    <row r="48" spans="2:14">
      <c r="K48" s="191"/>
    </row>
    <row r="49" spans="11:11">
      <c r="K49" s="191"/>
    </row>
    <row r="50" spans="11:11">
      <c r="K50" s="191"/>
    </row>
    <row r="51" spans="11:11">
      <c r="K51" s="191"/>
    </row>
    <row r="52" spans="11:11">
      <c r="K52" s="191"/>
    </row>
    <row r="53" spans="11:11">
      <c r="K53" s="191"/>
    </row>
    <row r="54" spans="11:11">
      <c r="K54" s="191"/>
    </row>
    <row r="55" spans="11:11">
      <c r="K55" s="191"/>
    </row>
    <row r="56" spans="11:11">
      <c r="K56" s="191"/>
    </row>
    <row r="57" spans="11:11">
      <c r="K57" s="191"/>
    </row>
    <row r="58" spans="11:11">
      <c r="K58" s="191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2025-04-30T15:54:27Z</dcterms:modified>
</cp:coreProperties>
</file>