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12/"/>
    </mc:Choice>
  </mc:AlternateContent>
  <xr:revisionPtr revIDLastSave="0" documentId="8_{E1981108-89BA-46D4-B567-80862930D8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" l="1"/>
  <c r="I12" i="1"/>
  <c r="I11" i="1"/>
  <c r="I10" i="1"/>
  <c r="I7" i="1"/>
  <c r="I8" i="1"/>
  <c r="I9" i="1"/>
  <c r="I13" i="1"/>
  <c r="I14" i="1"/>
  <c r="I15" i="1"/>
  <c r="I16" i="1"/>
  <c r="I17" i="1"/>
  <c r="I18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32" i="1" l="1"/>
  <c r="N32" i="1"/>
  <c r="P32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<sst xmlns="http://schemas.openxmlformats.org/spreadsheetml/2006/main" count="177" uniqueCount="126">
  <si>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</si>
  <si>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</si>
  <si>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</si>
  <si>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</si>
  <si>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</si>
  <si>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</si>
  <si>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</si>
  <si>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</si>
  <si>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</si>
  <si>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</si>
  <si>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</si>
  <si>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</si>
  <si>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</si>
  <si>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</si>
  <si>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</si>
  <si>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</si>
  <si>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</si>
  <si>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</si>
  <si>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</si>
  <si>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</si>
  <si>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</si>
  <si>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</si>
  <si>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</si>
  <si>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</si>
  <si>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</si>
  <si>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</si>
  <si>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</si>
  <si>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</si>
  <si>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</si>
  <si>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</si>
  <si>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</si>
  <si>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</si>
  <si>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</si>
  <si>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</si>
  <si>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</si>
  <si>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</si>
  <si>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</si>
  <si>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</si>
  <si>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</si>
  <si>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</si>
  <si>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</si>
  <si>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</si>
  <si>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</si>
  <si>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</si>
  <si>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</si>
  <si>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</si>
  <si>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</si>
  <si>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</si>
  <si>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</si>
  <si>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</si>
  <si>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</si>
  <si>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</si>
  <si>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</si>
  <si>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</si>
  <si>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</si>
  <si>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</si>
  <si>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</si>
  <si>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</si>
  <si>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</si>
  <si>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</si>
  <si>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</si>
  <si>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</si>
  <si>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</si>
  <si>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</si>
  <si>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</si>
  <si>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</si>
  <si>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</si>
  <si>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</si>
  <si>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</si>
  <si>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</si>
  <si>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</si>
  <si>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</si>
  <si>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</si>
  <si>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</si>
  <si>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</si>
  <si>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</si>
  <si>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</si>
  <si>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</si>
  <si>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</si>
  <si>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</si>
  <si>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</si>
  <si>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</si>
  <si>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</si>
  <si>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</si>
  <si>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</si>
  <si>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</si>
  <si>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</si>
  <si>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</si>
  <si>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</si>
  <si>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</si>
  <si>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</si>
  <si>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</si>
  <si>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</si>
  <si>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</si>
  <si>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</si>
  <si>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</si>
  <si>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</si>
  <si>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</si>
  <si>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</si>
  <si>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</si>
  <si>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TEE ppr 25mm</t>
  </si>
  <si>
    <t>Adhesivo para muro  A-C2 (tineta)</t>
  </si>
  <si>
    <t>Frague para céramica y porcelanato</t>
  </si>
  <si>
    <t>Cerámica de baño para muro</t>
  </si>
  <si>
    <t>Porcelanato de baño para piso</t>
  </si>
  <si>
    <t>Adhesivo para porcelanato piso en saco</t>
  </si>
  <si>
    <t>Cañeria de ppr 25mm</t>
  </si>
  <si>
    <t>Codo 25mm</t>
  </si>
  <si>
    <t>Terminal hi 25mm</t>
  </si>
  <si>
    <t>Llave angular estanque</t>
  </si>
  <si>
    <t>Bomba presurizadora para calefont</t>
  </si>
  <si>
    <t>Mortero para piso (saco)</t>
  </si>
  <si>
    <t>Valor por trabajos a Realizar</t>
  </si>
  <si>
    <t>https://sodimac.falabella.com/sodimac-cl/product/110391342/Tubo-PPRCT-25-mm-Pn16-x-6-Mts/110391343</t>
  </si>
  <si>
    <t>https://www.easy.cl/codo-90o-25-mm-soldar-hoffens-236068/p?srsltid=AfmBOoorglYHFmsBu09YST-pU2NLDpJodrB-uYd2l_oqDlOd0vc_xjMj</t>
  </si>
  <si>
    <t>https://www.easy.cl/terminal-25-mm-x-1-2-hi-hoffens-1290781/p?srsltid=AfmBOoq06Lhkl6KuIrlgRh72R99UDvi3O8NnYTXRwhOvnS7UIuK2HYwn</t>
  </si>
  <si>
    <t>https://sodimac.falabella.com/sodimac-cl/product/112709095/Llave-angular-1-2.-Metal/112709099</t>
  </si>
  <si>
    <t>https://sodimac.falabella.com/sodimac-cl/product/113876111/Terminal-PPR-25-X-3-4-Hi/113876112</t>
  </si>
  <si>
    <t>https://sodimac.falabella.com/sodimac-cl/product/110303959/Topex-piso-25-kilos/110303962?exp=sodimac</t>
  </si>
  <si>
    <t>https://www.sodimac.cl/sodimac-cl/articulo/127017831/Bomba-Agua-Presurizadora-Para-Calefon-Silenciosa/127017832?kid=goosho_380122&amp;shop=googleShopping&amp;gad_source=1&amp;gclid=CjwKCAiAneK8BhAVEiwAoy2HYcbaKepM2Khunt6JxasIiXBXEm4uhzCMlBt2HfYj-XXxC4slmFcxihoCcw4QAvD_BwE</t>
  </si>
  <si>
    <t>https://www.sodimac.cl/sodimac-cl/articulo/110316605/Adhesivo-Ceramico-Muro-Superficie-Flexible-25-kg/110316611?exp=so_com</t>
  </si>
  <si>
    <t>Ajuste acorde al mercado actual</t>
  </si>
  <si>
    <t xml:space="preserve">Sin Observaciones </t>
  </si>
  <si>
    <t>https://sodimac.falabella.com/sodimac-cl/product/112822674/Ceramica-25x40-cm-Blanca-Olas-Blanco-1.5-m2/112822687?exp=sodimac</t>
  </si>
  <si>
    <t>https://www.importacionesreus.cl/product/porcelanato-60x60-9-490-c-iva-xm-moonstone?gad_source=1&amp;gclid=CjwKCAiAneK8BhAVEiwAoy2HYaAeZ2kyujObB9-4QwspKPAwSS_PYb-lwnJ0xX20pqbv15yVu27C2BoCkcIQAvD_BwE</t>
  </si>
  <si>
    <t>https://sodimac.falabella.com/sodimac-cl/product/110288778/Adhesivo-Porcelanato-Piso-y-muro-Superficie-Rigido-20-kg/110288786?kid=shopp185fm&amp;gad_source=1&amp;gclid=CjwKCAiAneK8BhAVEiwAoy2HYVbk4r2xy2iZGh1ZxlEwC7UqYWD7xUygtFzSivtF1WPeABDambn1FhoCxKQQAvD_BwE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</si>
</sst>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44" formatCode="_ &quot;$&quot;* #,##0.00_ ;_ &quot;$&quot;* \-#,##0.00_ ;_ &quot;$&quot;* &quot;-&quot;??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1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44" fontId="13" fillId="0" borderId="1" xfId="0" applyNumberFormat="1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3" fontId="18" fillId="2" borderId="0" xfId="0" applyNumberFormat="1" applyFont="1" applyFill="1" applyAlignment="1">
      <alignment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topLeftCell="A4" zoomScale="85" zoomScaleNormal="85" workbookViewId="0">
      <selection activeCell="P70" sqref="P7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13.88671875" style="1" bestFit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79" t="s">
        <v>0</v>
      </c>
      <c r="G3" s="180"/>
      <c r="H3" s="180"/>
      <c r="I3" s="181"/>
      <c r="J3" s="38"/>
      <c r="K3" s="182" t="s">
        <v>1</v>
      </c>
      <c r="L3" s="182"/>
      <c r="M3" s="183"/>
      <c r="N3" s="183"/>
      <c r="O3" s="183"/>
      <c r="P3" s="183"/>
      <c r="Q3" s="39"/>
      <c r="R3" s="36"/>
      <c r="S3" s="35"/>
      <c r="T3" s="35"/>
    </row>
    <row r="4" spans="2:20" ht="13.8">
      <c r="B4" s="72"/>
      <c r="C4" s="73"/>
      <c r="D4" s="74"/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106</v>
      </c>
      <c r="E7" s="132"/>
      <c r="F7" s="51">
        <v>15</v>
      </c>
      <c r="G7" s="130" t="s">
        <v>4</v>
      </c>
      <c r="H7" s="53">
        <v>8386</v>
      </c>
      <c r="I7" s="53">
        <f t="shared" ref="I7:I19" si="0">+F7*H7</f>
        <v>125790</v>
      </c>
      <c r="J7" s="50"/>
      <c r="K7" s="51">
        <v>15</v>
      </c>
      <c r="L7" s="130" t="s">
        <v>4</v>
      </c>
      <c r="M7" s="53">
        <v>8386</v>
      </c>
      <c r="N7" s="112">
        <f t="shared" ref="N7:N64" si="1">+K7*M7</f>
        <v>125790</v>
      </c>
      <c r="O7" s="55">
        <v>0</v>
      </c>
      <c r="P7" s="53">
        <f t="shared" ref="P7:P64" si="2">+(-N7*O7)+N7</f>
        <v>125790</v>
      </c>
      <c r="Q7" s="54"/>
      <c r="R7" s="209" t="s">
        <v>122</v>
      </c>
      <c r="S7" s="135"/>
      <c r="T7" s="119" t="s">
        <v>113</v>
      </c>
    </row>
    <row r="8" spans="2:20" s="133" customFormat="1" ht="27.6">
      <c r="B8" s="134" t="s">
        <v>41</v>
      </c>
      <c r="C8" s="135"/>
      <c r="D8" s="105" t="s">
        <v>107</v>
      </c>
      <c r="E8" s="132"/>
      <c r="F8" s="51">
        <v>6</v>
      </c>
      <c r="G8" s="130" t="s">
        <v>4</v>
      </c>
      <c r="H8" s="53">
        <v>1690</v>
      </c>
      <c r="I8" s="53">
        <f t="shared" si="0"/>
        <v>10140</v>
      </c>
      <c r="J8" s="50"/>
      <c r="K8" s="51">
        <v>6</v>
      </c>
      <c r="L8" s="130" t="s">
        <v>4</v>
      </c>
      <c r="M8" s="136">
        <v>690</v>
      </c>
      <c r="N8" s="137">
        <f t="shared" si="1"/>
        <v>4140</v>
      </c>
      <c r="O8" s="55">
        <v>0</v>
      </c>
      <c r="P8" s="136">
        <f t="shared" si="2"/>
        <v>4140</v>
      </c>
      <c r="Q8" s="54"/>
      <c r="R8" s="209" t="s">
        <v>121</v>
      </c>
      <c r="S8" s="135"/>
      <c r="T8" s="119" t="s">
        <v>114</v>
      </c>
    </row>
    <row r="9" spans="2:20" s="133" customFormat="1" ht="27.6">
      <c r="B9" s="134" t="s">
        <v>42</v>
      </c>
      <c r="C9" s="135"/>
      <c r="D9" s="105" t="s">
        <v>108</v>
      </c>
      <c r="E9" s="132"/>
      <c r="F9" s="51">
        <v>6</v>
      </c>
      <c r="G9" s="130" t="s">
        <v>4</v>
      </c>
      <c r="H9" s="53">
        <v>1890</v>
      </c>
      <c r="I9" s="53">
        <f t="shared" si="0"/>
        <v>11340</v>
      </c>
      <c r="J9" s="50"/>
      <c r="K9" s="51">
        <v>6</v>
      </c>
      <c r="L9" s="130" t="s">
        <v>4</v>
      </c>
      <c r="M9" s="136">
        <v>1190</v>
      </c>
      <c r="N9" s="137">
        <f t="shared" ref="N9:N10" si="3">+K9*M9</f>
        <v>7140</v>
      </c>
      <c r="O9" s="55">
        <v>0</v>
      </c>
      <c r="P9" s="136">
        <f t="shared" ref="P9:P10" si="4">+(-N9*O9)+N9</f>
        <v>7140</v>
      </c>
      <c r="Q9" s="54"/>
      <c r="R9" s="209" t="s">
        <v>121</v>
      </c>
      <c r="S9" s="135"/>
      <c r="T9" s="119" t="s">
        <v>117</v>
      </c>
    </row>
    <row r="10" spans="2:20" s="133" customFormat="1" ht="27.6">
      <c r="B10" s="134" t="s">
        <v>43</v>
      </c>
      <c r="C10" s="135"/>
      <c r="D10" s="105" t="s">
        <v>100</v>
      </c>
      <c r="E10" s="132"/>
      <c r="F10" s="51">
        <v>2</v>
      </c>
      <c r="G10" s="130" t="s">
        <v>4</v>
      </c>
      <c r="H10" s="53">
        <v>820</v>
      </c>
      <c r="I10" s="53">
        <f t="shared" si="0"/>
        <v>1640</v>
      </c>
      <c r="J10" s="50"/>
      <c r="K10" s="51">
        <v>2</v>
      </c>
      <c r="L10" s="130" t="s">
        <v>4</v>
      </c>
      <c r="M10" s="136">
        <v>790</v>
      </c>
      <c r="N10" s="137">
        <f t="shared" si="3"/>
        <v>1580</v>
      </c>
      <c r="O10" s="55">
        <v>0</v>
      </c>
      <c r="P10" s="136">
        <f t="shared" si="4"/>
        <v>1580</v>
      </c>
      <c r="Q10" s="54"/>
      <c r="R10" s="209" t="s">
        <v>121</v>
      </c>
      <c r="S10" s="135"/>
      <c r="T10" s="119" t="s">
        <v>115</v>
      </c>
    </row>
    <row r="11" spans="2:20" s="133" customFormat="1" ht="27.6">
      <c r="B11" s="134" t="s">
        <v>44</v>
      </c>
      <c r="C11" s="135"/>
      <c r="D11" s="105" t="s">
        <v>109</v>
      </c>
      <c r="E11" s="132"/>
      <c r="F11" s="51">
        <v>1</v>
      </c>
      <c r="G11" s="130" t="s">
        <v>4</v>
      </c>
      <c r="H11" s="53">
        <v>4490</v>
      </c>
      <c r="I11" s="53">
        <f t="shared" si="0"/>
        <v>4490</v>
      </c>
      <c r="J11" s="50"/>
      <c r="K11" s="51">
        <v>1</v>
      </c>
      <c r="L11" s="130" t="s">
        <v>4</v>
      </c>
      <c r="M11" s="136">
        <v>4290</v>
      </c>
      <c r="N11" s="137">
        <f t="shared" si="1"/>
        <v>4290</v>
      </c>
      <c r="O11" s="55">
        <v>0</v>
      </c>
      <c r="P11" s="136">
        <f t="shared" si="2"/>
        <v>4290</v>
      </c>
      <c r="Q11" s="54"/>
      <c r="R11" s="209" t="s">
        <v>121</v>
      </c>
      <c r="S11" s="135"/>
      <c r="T11" s="119" t="s">
        <v>116</v>
      </c>
    </row>
    <row r="12" spans="2:20" s="133" customFormat="1" ht="27.6">
      <c r="B12" s="134" t="s">
        <v>45</v>
      </c>
      <c r="C12" s="135"/>
      <c r="D12" s="105" t="s">
        <v>110</v>
      </c>
      <c r="E12" s="132"/>
      <c r="F12" s="51">
        <v>1</v>
      </c>
      <c r="G12" s="130" t="s">
        <v>4</v>
      </c>
      <c r="H12" s="53">
        <v>89000</v>
      </c>
      <c r="I12" s="53">
        <f t="shared" si="0"/>
        <v>89000</v>
      </c>
      <c r="J12" s="50"/>
      <c r="K12" s="51">
        <v>1</v>
      </c>
      <c r="L12" s="130" t="s">
        <v>4</v>
      </c>
      <c r="M12" s="136">
        <v>39990</v>
      </c>
      <c r="N12" s="137">
        <f t="shared" si="1"/>
        <v>39990</v>
      </c>
      <c r="O12" s="55">
        <v>0</v>
      </c>
      <c r="P12" s="136">
        <f t="shared" si="2"/>
        <v>39990</v>
      </c>
      <c r="Q12" s="54"/>
      <c r="R12" s="209" t="s">
        <v>121</v>
      </c>
      <c r="S12" s="135"/>
      <c r="T12" s="119" t="s">
        <v>119</v>
      </c>
    </row>
    <row r="13" spans="2:20" s="133" customFormat="1" ht="27.6">
      <c r="B13" s="134" t="s">
        <v>46</v>
      </c>
      <c r="C13" s="135"/>
      <c r="D13" s="105" t="s">
        <v>111</v>
      </c>
      <c r="E13" s="132"/>
      <c r="F13" s="51">
        <v>10</v>
      </c>
      <c r="G13" s="130" t="s">
        <v>4</v>
      </c>
      <c r="H13" s="53">
        <v>2660</v>
      </c>
      <c r="I13" s="53">
        <f t="shared" si="0"/>
        <v>26600</v>
      </c>
      <c r="J13" s="50"/>
      <c r="K13" s="51">
        <v>10</v>
      </c>
      <c r="L13" s="130" t="s">
        <v>4</v>
      </c>
      <c r="M13" s="136">
        <v>2590</v>
      </c>
      <c r="N13" s="137">
        <f t="shared" si="1"/>
        <v>25900</v>
      </c>
      <c r="O13" s="55">
        <v>0</v>
      </c>
      <c r="P13" s="136">
        <f t="shared" si="2"/>
        <v>25900</v>
      </c>
      <c r="Q13" s="54"/>
      <c r="R13" s="209" t="s">
        <v>121</v>
      </c>
      <c r="S13" s="135"/>
      <c r="T13" s="119" t="s">
        <v>118</v>
      </c>
    </row>
    <row r="14" spans="2:20" s="133" customFormat="1" ht="27.6">
      <c r="B14" s="134" t="s">
        <v>47</v>
      </c>
      <c r="C14" s="135"/>
      <c r="D14" s="105" t="s">
        <v>101</v>
      </c>
      <c r="E14" s="132"/>
      <c r="F14" s="51">
        <v>1</v>
      </c>
      <c r="G14" s="130" t="s">
        <v>4</v>
      </c>
      <c r="H14" s="53">
        <v>22000</v>
      </c>
      <c r="I14" s="53">
        <f t="shared" si="0"/>
        <v>22000</v>
      </c>
      <c r="J14" s="50"/>
      <c r="K14" s="51">
        <v>1</v>
      </c>
      <c r="L14" s="130" t="s">
        <v>4</v>
      </c>
      <c r="M14" s="136">
        <v>19290</v>
      </c>
      <c r="N14" s="137">
        <f t="shared" si="1"/>
        <v>19290</v>
      </c>
      <c r="O14" s="55">
        <v>0</v>
      </c>
      <c r="P14" s="136">
        <f t="shared" si="2"/>
        <v>19290</v>
      </c>
      <c r="Q14" s="54"/>
      <c r="R14" s="209" t="s">
        <v>121</v>
      </c>
      <c r="S14" s="135"/>
      <c r="T14" s="120" t="s">
        <v>120</v>
      </c>
    </row>
    <row r="15" spans="2:20" s="133" customFormat="1" ht="13.8">
      <c r="B15" s="134" t="s">
        <v>50</v>
      </c>
      <c r="C15" s="135"/>
      <c r="D15" s="105" t="s">
        <v>102</v>
      </c>
      <c r="E15" s="132"/>
      <c r="F15" s="51">
        <v>10</v>
      </c>
      <c r="G15" s="130" t="s">
        <v>4</v>
      </c>
      <c r="H15" s="53">
        <v>1200</v>
      </c>
      <c r="I15" s="53">
        <f t="shared" si="0"/>
        <v>12000</v>
      </c>
      <c r="J15" s="50"/>
      <c r="K15" s="51">
        <v>10</v>
      </c>
      <c r="L15" s="130" t="s">
        <v>4</v>
      </c>
      <c r="M15" s="53">
        <v>1200</v>
      </c>
      <c r="N15" s="112">
        <f t="shared" si="1"/>
        <v>12000</v>
      </c>
      <c r="O15" s="55">
        <v>0</v>
      </c>
      <c r="P15" s="53">
        <f t="shared" si="2"/>
        <v>12000</v>
      </c>
      <c r="Q15" s="54"/>
      <c r="R15" s="209" t="s">
        <v>122</v>
      </c>
      <c r="S15" s="135"/>
      <c r="T15" s="120"/>
    </row>
    <row r="16" spans="2:20" s="133" customFormat="1" ht="13.8">
      <c r="B16" s="134" t="s">
        <v>51</v>
      </c>
      <c r="C16" s="135"/>
      <c r="D16" s="105" t="s">
        <v>103</v>
      </c>
      <c r="E16" s="132"/>
      <c r="F16" s="51">
        <v>2</v>
      </c>
      <c r="G16" s="130" t="s">
        <v>4</v>
      </c>
      <c r="H16" s="53">
        <v>6130</v>
      </c>
      <c r="I16" s="53">
        <f t="shared" si="0"/>
        <v>12260</v>
      </c>
      <c r="J16" s="50"/>
      <c r="K16" s="51">
        <v>2</v>
      </c>
      <c r="L16" s="130" t="s">
        <v>4</v>
      </c>
      <c r="M16" s="53">
        <v>6130</v>
      </c>
      <c r="N16" s="112">
        <f t="shared" si="1"/>
        <v>12260</v>
      </c>
      <c r="O16" s="55">
        <v>0</v>
      </c>
      <c r="P16" s="53">
        <f t="shared" si="2"/>
        <v>12260</v>
      </c>
      <c r="Q16" s="54"/>
      <c r="R16" s="209" t="s">
        <v>122</v>
      </c>
      <c r="S16" s="135"/>
      <c r="T16" s="120" t="s">
        <v>123</v>
      </c>
    </row>
    <row r="17" spans="2:20" ht="13.8">
      <c r="B17" s="134" t="s">
        <v>52</v>
      </c>
      <c r="C17" s="35"/>
      <c r="D17" s="99" t="s">
        <v>104</v>
      </c>
      <c r="E17" s="49"/>
      <c r="F17" s="51">
        <v>6</v>
      </c>
      <c r="G17" s="130" t="s">
        <v>4</v>
      </c>
      <c r="H17" s="53">
        <v>11987</v>
      </c>
      <c r="I17" s="53">
        <f t="shared" si="0"/>
        <v>71922</v>
      </c>
      <c r="J17" s="50"/>
      <c r="K17" s="51">
        <v>6</v>
      </c>
      <c r="L17" s="130" t="s">
        <v>4</v>
      </c>
      <c r="M17" s="53">
        <v>11987</v>
      </c>
      <c r="N17" s="112">
        <f t="shared" si="1"/>
        <v>71922</v>
      </c>
      <c r="O17" s="55">
        <v>0</v>
      </c>
      <c r="P17" s="53">
        <f t="shared" si="2"/>
        <v>71922</v>
      </c>
      <c r="Q17" s="54"/>
      <c r="R17" s="209" t="s">
        <v>122</v>
      </c>
      <c r="S17" s="35"/>
      <c r="T17" s="120" t="s">
        <v>124</v>
      </c>
    </row>
    <row r="18" spans="2:20" ht="27.6">
      <c r="B18" s="134" t="s">
        <v>53</v>
      </c>
      <c r="C18" s="35"/>
      <c r="D18" s="99" t="s">
        <v>105</v>
      </c>
      <c r="E18" s="49"/>
      <c r="F18" s="51">
        <v>10</v>
      </c>
      <c r="G18" s="130" t="s">
        <v>4</v>
      </c>
      <c r="H18" s="53">
        <v>9370</v>
      </c>
      <c r="I18" s="53">
        <f t="shared" si="0"/>
        <v>93700</v>
      </c>
      <c r="J18" s="50"/>
      <c r="K18" s="138">
        <v>7</v>
      </c>
      <c r="L18" s="139" t="s">
        <v>4</v>
      </c>
      <c r="M18" s="136">
        <v>8290</v>
      </c>
      <c r="N18" s="137">
        <f t="shared" si="1"/>
        <v>58030</v>
      </c>
      <c r="O18" s="55">
        <v>0</v>
      </c>
      <c r="P18" s="136">
        <f t="shared" si="2"/>
        <v>58030</v>
      </c>
      <c r="Q18" s="210"/>
      <c r="R18" s="209" t="s">
        <v>121</v>
      </c>
      <c r="S18" s="35"/>
      <c r="T18" s="120" t="s">
        <v>125</v>
      </c>
    </row>
    <row r="19" spans="2:20" ht="13.8">
      <c r="B19" s="134" t="s">
        <v>54</v>
      </c>
      <c r="C19" s="35"/>
      <c r="D19" s="99" t="s">
        <v>112</v>
      </c>
      <c r="E19" s="49"/>
      <c r="F19" s="51">
        <v>1</v>
      </c>
      <c r="G19" s="130" t="s">
        <v>4</v>
      </c>
      <c r="H19" s="53">
        <v>369118</v>
      </c>
      <c r="I19" s="53">
        <f t="shared" si="0"/>
        <v>369118</v>
      </c>
      <c r="J19" s="50"/>
      <c r="K19" s="51">
        <v>1</v>
      </c>
      <c r="L19" s="130" t="s">
        <v>4</v>
      </c>
      <c r="M19" s="53">
        <v>369118</v>
      </c>
      <c r="N19" s="112">
        <f t="shared" si="1"/>
        <v>369118</v>
      </c>
      <c r="O19" s="55">
        <v>0</v>
      </c>
      <c r="P19" s="53">
        <f t="shared" si="2"/>
        <v>369118</v>
      </c>
      <c r="Q19" s="54"/>
      <c r="R19" s="209" t="s">
        <v>122</v>
      </c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ref="I18:I64" si="5">+F20*H20</f>
        <v>0</v>
      </c>
      <c r="J20" s="50"/>
      <c r="K20" s="138"/>
      <c r="L20" s="140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38"/>
      <c r="L21" s="140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51"/>
      <c r="G27" s="130"/>
      <c r="H27" s="53"/>
      <c r="I27" s="112">
        <f t="shared" si="5"/>
        <v>0</v>
      </c>
      <c r="J27" s="113"/>
      <c r="K27" s="110"/>
      <c r="L27" s="208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51"/>
      <c r="G28" s="130"/>
      <c r="H28" s="53"/>
      <c r="I28" s="112">
        <f t="shared" si="5"/>
        <v>0</v>
      </c>
      <c r="J28" s="113"/>
      <c r="K28" s="110"/>
      <c r="L28" s="208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51"/>
      <c r="G29" s="130"/>
      <c r="H29" s="53"/>
      <c r="I29" s="112">
        <f t="shared" si="5"/>
        <v>0</v>
      </c>
      <c r="J29" s="113"/>
      <c r="K29" s="110"/>
      <c r="L29" s="208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51"/>
      <c r="G30" s="130"/>
      <c r="H30" s="53"/>
      <c r="I30" s="112">
        <f t="shared" si="5"/>
        <v>0</v>
      </c>
      <c r="J30" s="113"/>
      <c r="K30" s="110"/>
      <c r="L30" s="208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51"/>
      <c r="G31" s="130"/>
      <c r="H31" s="53"/>
      <c r="I31" s="112">
        <f t="shared" si="5"/>
        <v>0</v>
      </c>
      <c r="J31" s="113"/>
      <c r="K31" s="110"/>
      <c r="L31" s="208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51"/>
      <c r="G32" s="130"/>
      <c r="H32" s="53"/>
      <c r="I32" s="112">
        <f t="shared" si="5"/>
        <v>0</v>
      </c>
      <c r="J32" s="113"/>
      <c r="K32" s="110"/>
      <c r="L32" s="208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3"/>
      <c r="E33" s="144"/>
      <c r="F33" s="51"/>
      <c r="G33" s="130"/>
      <c r="H33" s="53"/>
      <c r="I33" s="112">
        <f t="shared" si="5"/>
        <v>0</v>
      </c>
      <c r="J33" s="113"/>
      <c r="K33" s="110"/>
      <c r="L33" s="208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1"/>
      <c r="R33" s="142"/>
      <c r="S33" s="73"/>
      <c r="T33" s="125"/>
    </row>
    <row r="34" spans="2:20" ht="13.8" hidden="1">
      <c r="B34" s="134" t="s">
        <v>69</v>
      </c>
      <c r="C34" s="73"/>
      <c r="D34" s="145"/>
      <c r="E34" s="144"/>
      <c r="F34" s="51"/>
      <c r="G34" s="130"/>
      <c r="H34" s="53"/>
      <c r="I34" s="112">
        <f t="shared" si="5"/>
        <v>0</v>
      </c>
      <c r="J34" s="113"/>
      <c r="K34" s="110"/>
      <c r="L34" s="208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51"/>
      <c r="G35" s="130"/>
      <c r="H35" s="53"/>
      <c r="I35" s="112">
        <f t="shared" si="5"/>
        <v>0</v>
      </c>
      <c r="J35" s="113"/>
      <c r="K35" s="110"/>
      <c r="L35" s="208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51"/>
      <c r="G36" s="130"/>
      <c r="H36" s="53"/>
      <c r="I36" s="112">
        <f t="shared" si="5"/>
        <v>0</v>
      </c>
      <c r="J36" s="113"/>
      <c r="K36" s="110"/>
      <c r="L36" s="208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51"/>
      <c r="G37" s="130"/>
      <c r="H37" s="53"/>
      <c r="I37" s="112">
        <f t="shared" si="5"/>
        <v>0</v>
      </c>
      <c r="J37" s="113"/>
      <c r="K37" s="110"/>
      <c r="L37" s="208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51"/>
      <c r="G38" s="130"/>
      <c r="H38" s="53"/>
      <c r="I38" s="112">
        <f t="shared" si="5"/>
        <v>0</v>
      </c>
      <c r="J38" s="113"/>
      <c r="K38" s="110"/>
      <c r="L38" s="208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51"/>
      <c r="G39" s="130"/>
      <c r="H39" s="53"/>
      <c r="I39" s="112">
        <f t="shared" si="5"/>
        <v>0</v>
      </c>
      <c r="J39" s="113"/>
      <c r="K39" s="110"/>
      <c r="L39" s="208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208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5" t="s">
        <v>37</v>
      </c>
      <c r="G66" s="186"/>
      <c r="H66" s="186"/>
      <c r="I66" s="78">
        <f>SUM(I7:I65)</f>
        <v>850000</v>
      </c>
      <c r="J66" s="50"/>
      <c r="K66" s="185" t="s">
        <v>11</v>
      </c>
      <c r="L66" s="186"/>
      <c r="M66" s="186"/>
      <c r="N66" s="186"/>
      <c r="O66" s="186"/>
      <c r="P66" s="79">
        <f>SUM(P7:P65)</f>
        <v>751450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87" t="s">
        <v>38</v>
      </c>
      <c r="G67" s="188"/>
      <c r="H67" s="188"/>
      <c r="I67" s="81">
        <v>0</v>
      </c>
      <c r="J67" s="50"/>
      <c r="K67" s="106"/>
      <c r="L67" s="107"/>
      <c r="M67" s="189" t="s">
        <v>38</v>
      </c>
      <c r="N67" s="189"/>
      <c r="O67" s="189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0" t="s">
        <v>12</v>
      </c>
      <c r="G68" s="189"/>
      <c r="H68" s="189"/>
      <c r="I68" s="81">
        <f>SUM(I66+I67)</f>
        <v>850000</v>
      </c>
      <c r="J68" s="50"/>
      <c r="K68" s="190" t="s">
        <v>12</v>
      </c>
      <c r="L68" s="189"/>
      <c r="M68" s="189"/>
      <c r="N68" s="189"/>
      <c r="O68" s="189"/>
      <c r="P68" s="82">
        <f>SUM(P66+P67)</f>
        <v>751450</v>
      </c>
      <c r="Q68" s="58"/>
      <c r="R68" s="127"/>
      <c r="S68" s="35"/>
      <c r="T68" s="35"/>
    </row>
    <row r="69" spans="2:20" ht="13.2" hidden="1" customHeight="1">
      <c r="B69" s="56"/>
      <c r="C69" s="35"/>
      <c r="D69" s="80"/>
      <c r="E69" s="83"/>
      <c r="F69" s="70"/>
      <c r="G69" s="191" t="s">
        <v>33</v>
      </c>
      <c r="H69" s="191"/>
      <c r="I69" s="84">
        <v>0</v>
      </c>
      <c r="J69" s="59"/>
      <c r="K69" s="192" t="s">
        <v>34</v>
      </c>
      <c r="L69" s="191"/>
      <c r="M69" s="191"/>
      <c r="N69" s="191"/>
      <c r="O69" s="191"/>
      <c r="P69" s="85">
        <v>0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3" t="s">
        <v>35</v>
      </c>
      <c r="H70" s="193"/>
      <c r="I70" s="87">
        <f>+I68+I69</f>
        <v>850000</v>
      </c>
      <c r="J70" s="50"/>
      <c r="K70" s="194" t="s">
        <v>13</v>
      </c>
      <c r="L70" s="193"/>
      <c r="M70" s="193"/>
      <c r="N70" s="193"/>
      <c r="O70" s="193"/>
      <c r="P70" s="91">
        <f>SUM(P68:P69)</f>
        <v>751450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5"/>
      <c r="G72" s="196"/>
      <c r="H72" s="196"/>
      <c r="I72" s="90"/>
      <c r="J72" s="50"/>
      <c r="K72" s="195"/>
      <c r="L72" s="196"/>
      <c r="M72" s="196"/>
      <c r="N72" s="196"/>
      <c r="O72" s="196"/>
      <c r="P72" s="62"/>
      <c r="Q72" s="62"/>
      <c r="R72" s="90"/>
      <c r="S72" s="35"/>
      <c r="T72" s="35"/>
    </row>
    <row r="73" spans="2:20" ht="13.2" customHeight="1">
      <c r="B73" s="184"/>
      <c r="C73" s="184"/>
      <c r="D73" s="184"/>
      <c r="E73" s="184"/>
      <c r="F73" s="184"/>
      <c r="G73" s="184"/>
      <c r="H73" s="184"/>
    </row>
    <row r="74" spans="2:20">
      <c r="B74" s="184"/>
      <c r="C74" s="184"/>
      <c r="D74" s="184"/>
      <c r="E74" s="184"/>
      <c r="F74" s="184"/>
      <c r="G74" s="184"/>
      <c r="H74" s="184"/>
      <c r="I74" s="131">
        <f>P70-I70</f>
        <v>-98550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199" t="s">
        <v>14</v>
      </c>
      <c r="E4" s="199"/>
      <c r="F4" s="199"/>
      <c r="G4" s="205" t="s">
        <v>15</v>
      </c>
      <c r="H4" s="206"/>
      <c r="I4" s="206"/>
      <c r="J4" s="206"/>
      <c r="K4" s="206"/>
      <c r="L4" s="206"/>
      <c r="M4" s="207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56" customFormat="1">
      <c r="A7" s="146"/>
      <c r="B7" s="147">
        <v>1</v>
      </c>
      <c r="C7" s="176"/>
      <c r="D7" s="148"/>
      <c r="E7" s="149"/>
      <c r="F7" s="150">
        <f t="shared" ref="F7:F25" si="0">E7*D7</f>
        <v>0</v>
      </c>
      <c r="G7" s="148"/>
      <c r="H7" s="151"/>
      <c r="I7" s="149">
        <f t="shared" ref="I7:I26" si="1">H7*G7</f>
        <v>0</v>
      </c>
      <c r="J7" s="152">
        <v>0</v>
      </c>
      <c r="K7" s="153">
        <f>ROUND(I7-(I7*J7),2)</f>
        <v>0</v>
      </c>
      <c r="L7" s="154"/>
      <c r="M7" s="155"/>
    </row>
    <row r="8" spans="1:13" s="156" customFormat="1">
      <c r="A8" s="146"/>
      <c r="B8" s="147">
        <v>2</v>
      </c>
      <c r="C8" s="176"/>
      <c r="D8" s="148"/>
      <c r="E8" s="149"/>
      <c r="F8" s="150">
        <f t="shared" si="0"/>
        <v>0</v>
      </c>
      <c r="G8" s="148"/>
      <c r="H8" s="151"/>
      <c r="I8" s="149">
        <f t="shared" si="1"/>
        <v>0</v>
      </c>
      <c r="J8" s="152">
        <v>0</v>
      </c>
      <c r="K8" s="153">
        <f t="shared" ref="K8:K26" si="2">ROUND(I8-(I8*J8),2)</f>
        <v>0</v>
      </c>
      <c r="L8" s="157"/>
      <c r="M8" s="155"/>
    </row>
    <row r="9" spans="1:13" s="164" customFormat="1">
      <c r="A9" s="158"/>
      <c r="B9" s="159">
        <v>3</v>
      </c>
      <c r="C9" s="177"/>
      <c r="D9" s="160"/>
      <c r="E9" s="161"/>
      <c r="F9" s="150">
        <f t="shared" si="0"/>
        <v>0</v>
      </c>
      <c r="G9" s="148"/>
      <c r="H9" s="151"/>
      <c r="I9" s="149">
        <f t="shared" si="1"/>
        <v>0</v>
      </c>
      <c r="J9" s="152">
        <v>0</v>
      </c>
      <c r="K9" s="153">
        <f t="shared" si="2"/>
        <v>0</v>
      </c>
      <c r="L9" s="162"/>
      <c r="M9" s="163"/>
    </row>
    <row r="10" spans="1:13" s="164" customFormat="1">
      <c r="A10" s="158"/>
      <c r="B10" s="159">
        <v>4</v>
      </c>
      <c r="C10" s="178"/>
      <c r="D10" s="160"/>
      <c r="E10" s="161"/>
      <c r="F10" s="150">
        <f t="shared" si="0"/>
        <v>0</v>
      </c>
      <c r="G10" s="148"/>
      <c r="H10" s="151"/>
      <c r="I10" s="149">
        <f t="shared" si="1"/>
        <v>0</v>
      </c>
      <c r="J10" s="152">
        <v>0</v>
      </c>
      <c r="K10" s="153">
        <f t="shared" si="2"/>
        <v>0</v>
      </c>
      <c r="L10" s="162"/>
      <c r="M10" s="163"/>
    </row>
    <row r="11" spans="1:13" s="164" customFormat="1">
      <c r="A11" s="158"/>
      <c r="B11" s="159">
        <v>5</v>
      </c>
      <c r="C11" s="178"/>
      <c r="D11" s="160"/>
      <c r="E11" s="161"/>
      <c r="F11" s="150">
        <f t="shared" si="0"/>
        <v>0</v>
      </c>
      <c r="G11" s="148"/>
      <c r="H11" s="151"/>
      <c r="I11" s="149">
        <f t="shared" si="1"/>
        <v>0</v>
      </c>
      <c r="J11" s="152">
        <v>0</v>
      </c>
      <c r="K11" s="153">
        <f t="shared" si="2"/>
        <v>0</v>
      </c>
      <c r="L11" s="162"/>
      <c r="M11" s="163"/>
    </row>
    <row r="12" spans="1:13" s="164" customFormat="1">
      <c r="A12" s="158"/>
      <c r="B12" s="159">
        <v>6</v>
      </c>
      <c r="C12" s="178"/>
      <c r="D12" s="174"/>
      <c r="E12" s="175"/>
      <c r="F12" s="150">
        <f t="shared" si="0"/>
        <v>0</v>
      </c>
      <c r="G12" s="148"/>
      <c r="H12" s="151"/>
      <c r="I12" s="149">
        <f t="shared" si="1"/>
        <v>0</v>
      </c>
      <c r="J12" s="152">
        <v>0</v>
      </c>
      <c r="K12" s="153">
        <f t="shared" si="2"/>
        <v>0</v>
      </c>
      <c r="L12" s="162"/>
      <c r="M12" s="163"/>
    </row>
    <row r="13" spans="1:13" s="164" customFormat="1">
      <c r="A13" s="158"/>
      <c r="B13" s="159">
        <v>7</v>
      </c>
      <c r="C13" s="178"/>
      <c r="D13" s="160"/>
      <c r="E13" s="161"/>
      <c r="F13" s="150">
        <f t="shared" si="0"/>
        <v>0</v>
      </c>
      <c r="G13" s="148"/>
      <c r="H13" s="151"/>
      <c r="I13" s="149">
        <f t="shared" si="1"/>
        <v>0</v>
      </c>
      <c r="J13" s="152">
        <v>0</v>
      </c>
      <c r="K13" s="153">
        <f t="shared" si="2"/>
        <v>0</v>
      </c>
      <c r="L13" s="162"/>
      <c r="M13" s="163"/>
    </row>
    <row r="14" spans="1:13" s="164" customFormat="1">
      <c r="A14" s="158"/>
      <c r="B14" s="159">
        <v>8</v>
      </c>
      <c r="C14" s="178"/>
      <c r="D14" s="160"/>
      <c r="E14" s="161"/>
      <c r="F14" s="150">
        <f t="shared" si="0"/>
        <v>0</v>
      </c>
      <c r="G14" s="148"/>
      <c r="H14" s="151"/>
      <c r="I14" s="149">
        <f t="shared" si="1"/>
        <v>0</v>
      </c>
      <c r="J14" s="152">
        <v>0</v>
      </c>
      <c r="K14" s="153">
        <f t="shared" si="2"/>
        <v>0</v>
      </c>
      <c r="L14" s="162"/>
      <c r="M14" s="163"/>
    </row>
    <row r="15" spans="1:13" s="164" customFormat="1">
      <c r="A15" s="158"/>
      <c r="B15" s="159">
        <v>9</v>
      </c>
      <c r="C15" s="178"/>
      <c r="D15" s="160"/>
      <c r="E15" s="161"/>
      <c r="F15" s="150">
        <f t="shared" si="0"/>
        <v>0</v>
      </c>
      <c r="G15" s="148"/>
      <c r="H15" s="151"/>
      <c r="I15" s="149">
        <f t="shared" si="1"/>
        <v>0</v>
      </c>
      <c r="J15" s="152">
        <v>0</v>
      </c>
      <c r="K15" s="153">
        <f t="shared" si="2"/>
        <v>0</v>
      </c>
      <c r="L15" s="162"/>
      <c r="M15" s="163"/>
    </row>
    <row r="16" spans="1:13" s="164" customFormat="1">
      <c r="A16" s="158"/>
      <c r="B16" s="159">
        <v>10</v>
      </c>
      <c r="C16" s="178"/>
      <c r="D16" s="160"/>
      <c r="E16" s="161"/>
      <c r="F16" s="150">
        <f t="shared" si="0"/>
        <v>0</v>
      </c>
      <c r="G16" s="148"/>
      <c r="H16" s="151"/>
      <c r="I16" s="149">
        <f t="shared" si="1"/>
        <v>0</v>
      </c>
      <c r="J16" s="152">
        <v>0</v>
      </c>
      <c r="K16" s="153">
        <f t="shared" si="2"/>
        <v>0</v>
      </c>
      <c r="L16" s="162"/>
      <c r="M16" s="163"/>
    </row>
    <row r="17" spans="1:13" s="164" customFormat="1">
      <c r="A17" s="158"/>
      <c r="B17" s="159">
        <v>11</v>
      </c>
      <c r="C17" s="178"/>
      <c r="D17" s="160"/>
      <c r="E17" s="161"/>
      <c r="F17" s="150">
        <f t="shared" si="0"/>
        <v>0</v>
      </c>
      <c r="G17" s="148"/>
      <c r="H17" s="151"/>
      <c r="I17" s="149">
        <f t="shared" si="1"/>
        <v>0</v>
      </c>
      <c r="J17" s="152">
        <v>0</v>
      </c>
      <c r="K17" s="153">
        <f t="shared" si="2"/>
        <v>0</v>
      </c>
      <c r="L17" s="162"/>
      <c r="M17" s="163"/>
    </row>
    <row r="18" spans="1:13" s="164" customFormat="1">
      <c r="A18" s="158"/>
      <c r="B18" s="159">
        <v>12</v>
      </c>
      <c r="C18" s="178"/>
      <c r="D18" s="160"/>
      <c r="E18" s="161"/>
      <c r="F18" s="150">
        <f t="shared" si="0"/>
        <v>0</v>
      </c>
      <c r="G18" s="148"/>
      <c r="H18" s="151"/>
      <c r="I18" s="149">
        <f t="shared" si="1"/>
        <v>0</v>
      </c>
      <c r="J18" s="152">
        <v>0</v>
      </c>
      <c r="K18" s="153">
        <f t="shared" si="2"/>
        <v>0</v>
      </c>
      <c r="L18" s="162"/>
      <c r="M18" s="163"/>
    </row>
    <row r="19" spans="1:13" s="164" customFormat="1">
      <c r="A19" s="158"/>
      <c r="B19" s="159">
        <v>13</v>
      </c>
      <c r="C19" s="178"/>
      <c r="D19" s="160"/>
      <c r="E19" s="161"/>
      <c r="F19" s="150">
        <f t="shared" si="0"/>
        <v>0</v>
      </c>
      <c r="G19" s="148"/>
      <c r="H19" s="151"/>
      <c r="I19" s="149">
        <f t="shared" si="1"/>
        <v>0</v>
      </c>
      <c r="J19" s="152">
        <v>0</v>
      </c>
      <c r="K19" s="153">
        <f t="shared" si="2"/>
        <v>0</v>
      </c>
      <c r="L19" s="162"/>
      <c r="M19" s="163"/>
    </row>
    <row r="20" spans="1:13" s="164" customFormat="1">
      <c r="A20" s="158"/>
      <c r="B20" s="159">
        <v>14</v>
      </c>
      <c r="C20" s="178"/>
      <c r="D20" s="160"/>
      <c r="E20" s="161"/>
      <c r="F20" s="150">
        <f t="shared" si="0"/>
        <v>0</v>
      </c>
      <c r="G20" s="148"/>
      <c r="H20" s="151"/>
      <c r="I20" s="149">
        <f t="shared" si="1"/>
        <v>0</v>
      </c>
      <c r="J20" s="152">
        <v>0</v>
      </c>
      <c r="K20" s="153">
        <f t="shared" si="2"/>
        <v>0</v>
      </c>
      <c r="L20" s="162"/>
      <c r="M20" s="163"/>
    </row>
    <row r="21" spans="1:13" s="164" customFormat="1">
      <c r="A21" s="158"/>
      <c r="B21" s="159">
        <v>15</v>
      </c>
      <c r="C21" s="178"/>
      <c r="D21" s="160"/>
      <c r="E21" s="161"/>
      <c r="F21" s="150">
        <f t="shared" si="0"/>
        <v>0</v>
      </c>
      <c r="G21" s="148"/>
      <c r="H21" s="151"/>
      <c r="I21" s="149">
        <f t="shared" si="1"/>
        <v>0</v>
      </c>
      <c r="J21" s="152">
        <v>0</v>
      </c>
      <c r="K21" s="153">
        <f t="shared" si="2"/>
        <v>0</v>
      </c>
      <c r="L21" s="162"/>
      <c r="M21" s="163"/>
    </row>
    <row r="22" spans="1:13" s="164" customFormat="1">
      <c r="A22" s="158"/>
      <c r="B22" s="159">
        <v>16</v>
      </c>
      <c r="C22" s="178"/>
      <c r="D22" s="160"/>
      <c r="E22" s="161"/>
      <c r="F22" s="150">
        <f t="shared" si="0"/>
        <v>0</v>
      </c>
      <c r="G22" s="148"/>
      <c r="H22" s="151"/>
      <c r="I22" s="149">
        <f t="shared" si="1"/>
        <v>0</v>
      </c>
      <c r="J22" s="152">
        <v>0</v>
      </c>
      <c r="K22" s="153">
        <f t="shared" si="2"/>
        <v>0</v>
      </c>
      <c r="L22" s="162"/>
      <c r="M22" s="163"/>
    </row>
    <row r="23" spans="1:13" s="164" customFormat="1">
      <c r="A23" s="158"/>
      <c r="B23" s="159">
        <v>17</v>
      </c>
      <c r="C23" s="178"/>
      <c r="D23" s="160"/>
      <c r="E23" s="161"/>
      <c r="F23" s="150">
        <f t="shared" si="0"/>
        <v>0</v>
      </c>
      <c r="G23" s="148"/>
      <c r="H23" s="151"/>
      <c r="I23" s="149">
        <f t="shared" si="1"/>
        <v>0</v>
      </c>
      <c r="J23" s="152">
        <v>0</v>
      </c>
      <c r="K23" s="153">
        <f t="shared" si="2"/>
        <v>0</v>
      </c>
      <c r="L23" s="162"/>
      <c r="M23" s="163"/>
    </row>
    <row r="24" spans="1:13" s="156" customFormat="1">
      <c r="A24" s="146"/>
      <c r="B24" s="147">
        <v>18</v>
      </c>
      <c r="C24" s="165"/>
      <c r="D24" s="148"/>
      <c r="E24" s="149"/>
      <c r="F24" s="150">
        <f t="shared" si="0"/>
        <v>0</v>
      </c>
      <c r="G24" s="148"/>
      <c r="H24" s="151"/>
      <c r="I24" s="149">
        <f t="shared" si="1"/>
        <v>0</v>
      </c>
      <c r="J24" s="152">
        <v>0</v>
      </c>
      <c r="K24" s="153">
        <f t="shared" si="2"/>
        <v>0</v>
      </c>
      <c r="L24" s="162"/>
      <c r="M24" s="163"/>
    </row>
    <row r="25" spans="1:13" s="156" customFormat="1">
      <c r="A25" s="146"/>
      <c r="B25" s="147">
        <v>19</v>
      </c>
      <c r="C25" s="165"/>
      <c r="D25" s="148"/>
      <c r="E25" s="149"/>
      <c r="F25" s="150">
        <f t="shared" si="0"/>
        <v>0</v>
      </c>
      <c r="G25" s="148"/>
      <c r="H25" s="151"/>
      <c r="I25" s="149">
        <f t="shared" si="1"/>
        <v>0</v>
      </c>
      <c r="J25" s="152">
        <v>0</v>
      </c>
      <c r="K25" s="153">
        <f t="shared" si="2"/>
        <v>0</v>
      </c>
      <c r="L25" s="162"/>
      <c r="M25" s="163"/>
    </row>
    <row r="26" spans="1:13" s="156" customFormat="1">
      <c r="A26" s="146"/>
      <c r="B26" s="147">
        <v>20</v>
      </c>
      <c r="C26" s="165"/>
      <c r="D26" s="148"/>
      <c r="E26" s="149"/>
      <c r="F26" s="150">
        <f t="shared" ref="F26" si="3">E26*D26</f>
        <v>0</v>
      </c>
      <c r="G26" s="148"/>
      <c r="H26" s="151"/>
      <c r="I26" s="149">
        <f t="shared" si="1"/>
        <v>0</v>
      </c>
      <c r="J26" s="152">
        <v>0</v>
      </c>
      <c r="K26" s="153">
        <f t="shared" si="2"/>
        <v>0</v>
      </c>
      <c r="L26" s="162"/>
      <c r="M26" s="163"/>
    </row>
    <row r="27" spans="1:13" s="156" customFormat="1" ht="10.8" customHeight="1">
      <c r="B27" s="166"/>
      <c r="C27" s="167"/>
      <c r="D27" s="168"/>
      <c r="E27" s="169"/>
      <c r="F27" s="170"/>
      <c r="G27" s="171"/>
      <c r="H27" s="169"/>
      <c r="I27" s="167"/>
      <c r="J27" s="167"/>
      <c r="K27" s="168"/>
      <c r="L27" s="172"/>
      <c r="M27" s="173"/>
    </row>
    <row r="28" spans="1:13">
      <c r="B28" s="15"/>
      <c r="C28" s="17"/>
      <c r="D28" s="204" t="s">
        <v>36</v>
      </c>
      <c r="E28" s="204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197" t="s">
        <v>30</v>
      </c>
      <c r="E31" s="198"/>
      <c r="F31" s="31">
        <f>'Daños Edificio'!I70</f>
        <v>850000</v>
      </c>
      <c r="J31" s="197" t="s">
        <v>30</v>
      </c>
      <c r="K31" s="198"/>
      <c r="L31" s="31">
        <f>'Daños Edificio'!P70</f>
        <v>751450</v>
      </c>
    </row>
    <row r="32" spans="1:13" ht="15">
      <c r="D32" s="200" t="s">
        <v>31</v>
      </c>
      <c r="E32" s="201"/>
      <c r="F32" s="32">
        <f>F28</f>
        <v>0</v>
      </c>
      <c r="J32" s="200" t="s">
        <v>31</v>
      </c>
      <c r="K32" s="201"/>
      <c r="L32" s="32">
        <f>K28</f>
        <v>0</v>
      </c>
    </row>
    <row r="33" spans="4:12" ht="15.6">
      <c r="D33" s="202" t="s">
        <v>32</v>
      </c>
      <c r="E33" s="203"/>
      <c r="F33" s="33">
        <f>SUM(F31:F32)</f>
        <v>850000</v>
      </c>
      <c r="J33" s="202" t="s">
        <v>32</v>
      </c>
      <c r="K33" s="203"/>
      <c r="L33" s="33">
        <f>SUM(L31:L32)</f>
        <v>751450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2025-01-28T19:49:18Z</dcterms:modified>
</cp:coreProperties>
</file>