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11/"/>
    </mc:Choice>
  </mc:AlternateContent>
  <xr:revisionPtr revIDLastSave="0" documentId="8_{5DA22F87-E37D-4425-A103-00D71F64028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I7" i="1"/>
  <c r="I8" i="1"/>
  <c r="I9" i="1"/>
  <c r="I10" i="1"/>
  <c r="I11" i="1"/>
  <c r="I12" i="1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<sst xmlns="http://schemas.openxmlformats.org/spreadsheetml/2006/main" count="128" uniqueCount="108">
  <si>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</si>
  <si>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</si>
  <si>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</si>
  <si>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</si>
  <si>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</si>
  <si>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</si>
  <si>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</si>
  <si>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</si>
  <si>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</si>
  <si>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</si>
  <si>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</si>
  <si>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</si>
  <si>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</si>
  <si>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</si>
  <si>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</si>
  <si>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</si>
  <si>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</si>
  <si>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</si>
  <si>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</si>
  <si>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</si>
  <si>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</si>
  <si>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</si>
  <si>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</si>
  <si>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</si>
  <si>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</si>
  <si>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</si>
  <si>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</si>
  <si>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</si>
  <si>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</si>
  <si>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</si>
  <si>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</si>
  <si>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</si>
  <si>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</si>
  <si>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</si>
  <si>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</si>
  <si>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</si>
  <si>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</si>
  <si>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</si>
  <si>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</si>
  <si>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</si>
  <si>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</si>
  <si>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</si>
  <si>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</si>
  <si>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</si>
  <si>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</si>
  <si>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</si>
  <si>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</si>
  <si>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</si>
  <si>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</si>
  <si>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</si>
  <si>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</si>
  <si>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</si>
  <si>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</si>
  <si>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</si>
  <si>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</si>
  <si>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</si>
  <si>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</si>
  <si>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</si>
  <si>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</si>
  <si>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</si>
  <si>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</si>
  <si>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</si>
  <si>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</si>
  <si>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</si>
  <si>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</si>
  <si>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</si>
  <si>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</si>
  <si>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</si>
  <si>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</si>
  <si>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</si>
  <si>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</si>
  <si>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</si>
  <si>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</si>
  <si>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</si>
  <si>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</si>
  <si>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</si>
  <si>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</si>
  <si>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</si>
  <si>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</si>
  <si>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</si>
  <si>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</si>
  <si>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</si>
  <si>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</si>
  <si>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</si>
  <si>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</si>
  <si>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</si>
  <si>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</si>
  <si>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</si>
  <si>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</si>
  <si>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</si>
  <si>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</si>
  <si>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</si>
  <si>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</si>
  <si>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</si>
  <si>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</si>
  <si>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</si>
  <si>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</si>
  <si>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</si>
  <si>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</si>
  <si>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</si>
  <si>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Calefont Junkers 110167484</t>
  </si>
  <si>
    <t xml:space="preserve">Reparación de Refrigerador LG, inluye materiales </t>
  </si>
  <si>
    <t>gl</t>
  </si>
  <si>
    <t>Planta Osmosis VIGAHOME</t>
  </si>
  <si>
    <t>Vlor por trabajos a realizar</t>
  </si>
  <si>
    <t>Sin Observación</t>
  </si>
  <si>
    <t>Sr. Esteban Alejandro Quezada Bermedo</t>
  </si>
  <si>
    <t xml:space="preserve">Calle Cuatro 2196-C, Quinta Normal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</si>
</sst>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A67" sqref="A67:XFD6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1" t="s">
        <v>0</v>
      </c>
      <c r="G3" s="182"/>
      <c r="H3" s="182"/>
      <c r="I3" s="183"/>
      <c r="J3" s="38"/>
      <c r="K3" s="184" t="s">
        <v>1</v>
      </c>
      <c r="L3" s="184"/>
      <c r="M3" s="185"/>
      <c r="N3" s="185"/>
      <c r="O3" s="185"/>
      <c r="P3" s="185"/>
      <c r="Q3" s="39"/>
      <c r="R3" s="36"/>
      <c r="S3" s="35"/>
      <c r="T3" s="35"/>
    </row>
    <row r="4" spans="2:20" ht="13.8">
      <c r="B4" s="72"/>
      <c r="C4" s="73"/>
      <c r="D4" s="74" t="s">
        <v>107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100</v>
      </c>
      <c r="E7" s="132"/>
      <c r="F7" s="51">
        <v>1</v>
      </c>
      <c r="G7" s="130" t="s">
        <v>4</v>
      </c>
      <c r="H7" s="53">
        <v>620990</v>
      </c>
      <c r="I7" s="53">
        <f t="shared" ref="I7:I17" si="0">+F7*H7</f>
        <v>620990</v>
      </c>
      <c r="J7" s="50"/>
      <c r="K7" s="51">
        <v>1</v>
      </c>
      <c r="L7" s="130" t="s">
        <v>4</v>
      </c>
      <c r="M7" s="53">
        <v>620990</v>
      </c>
      <c r="N7" s="112">
        <f t="shared" ref="N7:N64" si="1">+K7*M7</f>
        <v>620990</v>
      </c>
      <c r="O7" s="55">
        <v>0</v>
      </c>
      <c r="P7" s="53">
        <f t="shared" ref="P7:P64" si="2">+(-N7*O7)+N7</f>
        <v>620990</v>
      </c>
      <c r="Q7" s="54"/>
      <c r="R7" s="118"/>
      <c r="S7" s="135"/>
      <c r="T7" s="118"/>
    </row>
    <row r="8" spans="2:20" s="133" customFormat="1" ht="13.8">
      <c r="B8" s="134" t="s">
        <v>41</v>
      </c>
      <c r="C8" s="135"/>
      <c r="D8" s="105" t="s">
        <v>104</v>
      </c>
      <c r="E8" s="132"/>
      <c r="F8" s="51">
        <v>1</v>
      </c>
      <c r="G8" s="130" t="s">
        <v>102</v>
      </c>
      <c r="H8" s="53">
        <v>140000</v>
      </c>
      <c r="I8" s="53">
        <f t="shared" si="0"/>
        <v>140000</v>
      </c>
      <c r="J8" s="50"/>
      <c r="K8" s="51">
        <v>1</v>
      </c>
      <c r="L8" s="130" t="s">
        <v>102</v>
      </c>
      <c r="M8" s="53">
        <v>140000</v>
      </c>
      <c r="N8" s="112">
        <f t="shared" si="1"/>
        <v>140000</v>
      </c>
      <c r="O8" s="55">
        <v>0</v>
      </c>
      <c r="P8" s="53">
        <f t="shared" si="2"/>
        <v>140000</v>
      </c>
      <c r="Q8" s="54"/>
      <c r="R8" s="118"/>
      <c r="S8" s="135"/>
      <c r="T8" s="118"/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7" t="s">
        <v>37</v>
      </c>
      <c r="G66" s="188"/>
      <c r="H66" s="188"/>
      <c r="I66" s="78">
        <f>SUM(I7:I65)</f>
        <v>760990</v>
      </c>
      <c r="J66" s="50"/>
      <c r="K66" s="187" t="s">
        <v>11</v>
      </c>
      <c r="L66" s="188"/>
      <c r="M66" s="188"/>
      <c r="N66" s="188"/>
      <c r="O66" s="188"/>
      <c r="P66" s="79">
        <f>SUM(P7:P65)</f>
        <v>760990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89" t="s">
        <v>38</v>
      </c>
      <c r="G67" s="190"/>
      <c r="H67" s="190"/>
      <c r="I67" s="81">
        <v>0</v>
      </c>
      <c r="J67" s="50"/>
      <c r="K67" s="106"/>
      <c r="L67" s="107"/>
      <c r="M67" s="191" t="s">
        <v>38</v>
      </c>
      <c r="N67" s="191"/>
      <c r="O67" s="191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2" t="s">
        <v>12</v>
      </c>
      <c r="G68" s="191"/>
      <c r="H68" s="191"/>
      <c r="I68" s="81">
        <f>SUM(I66+I67)</f>
        <v>760990</v>
      </c>
      <c r="J68" s="50"/>
      <c r="K68" s="192" t="s">
        <v>12</v>
      </c>
      <c r="L68" s="191"/>
      <c r="M68" s="191"/>
      <c r="N68" s="191"/>
      <c r="O68" s="191"/>
      <c r="P68" s="82">
        <f>SUM(P66+P67)</f>
        <v>760990</v>
      </c>
      <c r="Q68" s="58"/>
      <c r="R68" s="127"/>
      <c r="S68" s="35"/>
      <c r="T68" s="35"/>
    </row>
    <row r="69" spans="2:20" ht="13.2" hidden="1" customHeight="1">
      <c r="B69" s="56"/>
      <c r="C69" s="35"/>
      <c r="D69" s="80"/>
      <c r="E69" s="83"/>
      <c r="F69" s="70"/>
      <c r="G69" s="193" t="s">
        <v>33</v>
      </c>
      <c r="H69" s="193"/>
      <c r="I69" s="84">
        <v>0</v>
      </c>
      <c r="J69" s="59"/>
      <c r="K69" s="194" t="s">
        <v>34</v>
      </c>
      <c r="L69" s="193"/>
      <c r="M69" s="193"/>
      <c r="N69" s="193"/>
      <c r="O69" s="193"/>
      <c r="P69" s="85">
        <v>0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5" t="s">
        <v>35</v>
      </c>
      <c r="H70" s="195"/>
      <c r="I70" s="87">
        <f>+I68+I69</f>
        <v>760990</v>
      </c>
      <c r="J70" s="50"/>
      <c r="K70" s="196" t="s">
        <v>13</v>
      </c>
      <c r="L70" s="195"/>
      <c r="M70" s="195"/>
      <c r="N70" s="195"/>
      <c r="O70" s="195"/>
      <c r="P70" s="91">
        <f>SUM(P68:P69)</f>
        <v>760990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7"/>
      <c r="G72" s="198"/>
      <c r="H72" s="198"/>
      <c r="I72" s="90"/>
      <c r="J72" s="50"/>
      <c r="K72" s="197"/>
      <c r="L72" s="198"/>
      <c r="M72" s="198"/>
      <c r="N72" s="198"/>
      <c r="O72" s="198"/>
      <c r="P72" s="62"/>
      <c r="Q72" s="62"/>
      <c r="R72" s="90"/>
      <c r="S72" s="35"/>
      <c r="T72" s="35"/>
    </row>
    <row r="73" spans="2:20" ht="13.2" customHeight="1">
      <c r="B73" s="186"/>
      <c r="C73" s="186"/>
      <c r="D73" s="186"/>
      <c r="E73" s="186"/>
      <c r="F73" s="186"/>
      <c r="G73" s="186"/>
      <c r="H73" s="186"/>
    </row>
    <row r="74" spans="2:20">
      <c r="B74" s="186"/>
      <c r="C74" s="186"/>
      <c r="D74" s="186"/>
      <c r="E74" s="186"/>
      <c r="F74" s="186"/>
      <c r="G74" s="186"/>
      <c r="H74" s="186"/>
      <c r="I74" s="131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abSelected="1" zoomScaleNormal="100" workbookViewId="0">
      <selection activeCell="F39" sqref="F3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2.4414062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1" t="s">
        <v>14</v>
      </c>
      <c r="E4" s="201"/>
      <c r="F4" s="201"/>
      <c r="G4" s="207" t="s">
        <v>15</v>
      </c>
      <c r="H4" s="208"/>
      <c r="I4" s="208"/>
      <c r="J4" s="208"/>
      <c r="K4" s="208"/>
      <c r="L4" s="208"/>
      <c r="M4" s="209"/>
    </row>
    <row r="5" spans="1:13">
      <c r="B5" s="4"/>
      <c r="C5" s="93" t="s">
        <v>106</v>
      </c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 t="s">
        <v>107</v>
      </c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59" customFormat="1">
      <c r="A7" s="150"/>
      <c r="B7" s="151">
        <v>1</v>
      </c>
      <c r="C7" s="178" t="s">
        <v>101</v>
      </c>
      <c r="D7" s="152">
        <v>1</v>
      </c>
      <c r="E7" s="153">
        <v>131871</v>
      </c>
      <c r="F7" s="154">
        <f t="shared" ref="F7:F25" si="0">E7*D7</f>
        <v>131871</v>
      </c>
      <c r="G7" s="152">
        <v>1</v>
      </c>
      <c r="H7" s="153">
        <v>131871</v>
      </c>
      <c r="I7" s="153">
        <f t="shared" ref="I7:I26" si="1">H7*G7</f>
        <v>131871</v>
      </c>
      <c r="J7" s="156">
        <v>0</v>
      </c>
      <c r="K7" s="157">
        <f>ROUND(I7-(I7*J7),2)</f>
        <v>131871</v>
      </c>
      <c r="L7" s="164" t="s">
        <v>105</v>
      </c>
      <c r="M7" s="158"/>
    </row>
    <row r="8" spans="1:13" s="159" customFormat="1">
      <c r="A8" s="150"/>
      <c r="B8" s="151">
        <v>2</v>
      </c>
      <c r="C8" s="178" t="s">
        <v>103</v>
      </c>
      <c r="D8" s="152">
        <v>1</v>
      </c>
      <c r="E8" s="153">
        <v>139990</v>
      </c>
      <c r="F8" s="154">
        <f t="shared" si="0"/>
        <v>139990</v>
      </c>
      <c r="G8" s="152">
        <v>1</v>
      </c>
      <c r="H8" s="153">
        <v>139990</v>
      </c>
      <c r="I8" s="153">
        <f t="shared" si="1"/>
        <v>139990</v>
      </c>
      <c r="J8" s="156">
        <v>0</v>
      </c>
      <c r="K8" s="157">
        <f t="shared" ref="K8:K26" si="2">ROUND(I8-(I8*J8),2)</f>
        <v>139990</v>
      </c>
      <c r="L8" s="164" t="s">
        <v>105</v>
      </c>
      <c r="M8" s="158"/>
    </row>
    <row r="9" spans="1:13" s="166" customFormat="1" hidden="1">
      <c r="A9" s="160"/>
      <c r="B9" s="161">
        <v>3</v>
      </c>
      <c r="C9" s="179"/>
      <c r="D9" s="162"/>
      <c r="E9" s="163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4"/>
      <c r="M9" s="165"/>
    </row>
    <row r="10" spans="1:13" s="166" customFormat="1" hidden="1">
      <c r="A10" s="160"/>
      <c r="B10" s="161">
        <v>4</v>
      </c>
      <c r="C10" s="180"/>
      <c r="D10" s="162"/>
      <c r="E10" s="163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4"/>
      <c r="M10" s="165"/>
    </row>
    <row r="11" spans="1:13" s="166" customFormat="1" hidden="1">
      <c r="A11" s="160"/>
      <c r="B11" s="161">
        <v>5</v>
      </c>
      <c r="C11" s="180"/>
      <c r="D11" s="162"/>
      <c r="E11" s="163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4"/>
      <c r="M11" s="165"/>
    </row>
    <row r="12" spans="1:13" s="166" customFormat="1" hidden="1">
      <c r="A12" s="160"/>
      <c r="B12" s="161">
        <v>6</v>
      </c>
      <c r="C12" s="180"/>
      <c r="D12" s="176"/>
      <c r="E12" s="177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4"/>
      <c r="M12" s="165"/>
    </row>
    <row r="13" spans="1:13" s="166" customFormat="1" hidden="1">
      <c r="A13" s="160"/>
      <c r="B13" s="161">
        <v>7</v>
      </c>
      <c r="C13" s="180"/>
      <c r="D13" s="162"/>
      <c r="E13" s="163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4"/>
      <c r="M13" s="165"/>
    </row>
    <row r="14" spans="1:13" s="166" customFormat="1" hidden="1">
      <c r="A14" s="160"/>
      <c r="B14" s="161">
        <v>8</v>
      </c>
      <c r="C14" s="180"/>
      <c r="D14" s="162"/>
      <c r="E14" s="163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4"/>
      <c r="M14" s="165"/>
    </row>
    <row r="15" spans="1:13" s="166" customFormat="1" hidden="1">
      <c r="A15" s="160"/>
      <c r="B15" s="161">
        <v>9</v>
      </c>
      <c r="C15" s="180"/>
      <c r="D15" s="162"/>
      <c r="E15" s="163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4"/>
      <c r="M15" s="165"/>
    </row>
    <row r="16" spans="1:13" s="166" customFormat="1" hidden="1">
      <c r="A16" s="160"/>
      <c r="B16" s="161">
        <v>10</v>
      </c>
      <c r="C16" s="180"/>
      <c r="D16" s="162"/>
      <c r="E16" s="163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4"/>
      <c r="M16" s="165"/>
    </row>
    <row r="17" spans="1:13" s="166" customFormat="1" hidden="1">
      <c r="A17" s="160"/>
      <c r="B17" s="161">
        <v>11</v>
      </c>
      <c r="C17" s="180"/>
      <c r="D17" s="162"/>
      <c r="E17" s="163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4"/>
      <c r="M17" s="165"/>
    </row>
    <row r="18" spans="1:13" s="166" customFormat="1" hidden="1">
      <c r="A18" s="160"/>
      <c r="B18" s="161">
        <v>12</v>
      </c>
      <c r="C18" s="180"/>
      <c r="D18" s="162"/>
      <c r="E18" s="163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4"/>
      <c r="M18" s="165"/>
    </row>
    <row r="19" spans="1:13" s="166" customFormat="1" hidden="1">
      <c r="A19" s="160"/>
      <c r="B19" s="161">
        <v>13</v>
      </c>
      <c r="C19" s="180"/>
      <c r="D19" s="162"/>
      <c r="E19" s="163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4"/>
      <c r="M19" s="165"/>
    </row>
    <row r="20" spans="1:13" s="166" customFormat="1" hidden="1">
      <c r="A20" s="160"/>
      <c r="B20" s="161">
        <v>14</v>
      </c>
      <c r="C20" s="180"/>
      <c r="D20" s="162"/>
      <c r="E20" s="163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4"/>
      <c r="M20" s="165"/>
    </row>
    <row r="21" spans="1:13" s="166" customFormat="1" hidden="1">
      <c r="A21" s="160"/>
      <c r="B21" s="161">
        <v>15</v>
      </c>
      <c r="C21" s="180"/>
      <c r="D21" s="162"/>
      <c r="E21" s="163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4"/>
      <c r="M21" s="165"/>
    </row>
    <row r="22" spans="1:13" s="166" customFormat="1" hidden="1">
      <c r="A22" s="160"/>
      <c r="B22" s="161">
        <v>16</v>
      </c>
      <c r="C22" s="180"/>
      <c r="D22" s="162"/>
      <c r="E22" s="163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4"/>
      <c r="M22" s="165"/>
    </row>
    <row r="23" spans="1:13" s="166" customFormat="1" hidden="1">
      <c r="A23" s="160"/>
      <c r="B23" s="161">
        <v>17</v>
      </c>
      <c r="C23" s="180"/>
      <c r="D23" s="162"/>
      <c r="E23" s="163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4"/>
      <c r="M23" s="165"/>
    </row>
    <row r="24" spans="1:13" s="159" customFormat="1" hidden="1">
      <c r="A24" s="150"/>
      <c r="B24" s="151">
        <v>18</v>
      </c>
      <c r="C24" s="167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4"/>
      <c r="M24" s="165"/>
    </row>
    <row r="25" spans="1:13" s="159" customFormat="1" hidden="1">
      <c r="A25" s="150"/>
      <c r="B25" s="151">
        <v>19</v>
      </c>
      <c r="C25" s="167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4"/>
      <c r="M25" s="165"/>
    </row>
    <row r="26" spans="1:13" s="159" customFormat="1" hidden="1">
      <c r="A26" s="150"/>
      <c r="B26" s="151">
        <v>20</v>
      </c>
      <c r="C26" s="167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4"/>
      <c r="M26" s="165"/>
    </row>
    <row r="27" spans="1:13" s="159" customFormat="1" ht="10.8" customHeight="1">
      <c r="B27" s="168"/>
      <c r="C27" s="169"/>
      <c r="D27" s="170"/>
      <c r="E27" s="171"/>
      <c r="F27" s="172"/>
      <c r="G27" s="173"/>
      <c r="H27" s="171"/>
      <c r="I27" s="169"/>
      <c r="J27" s="169"/>
      <c r="K27" s="170"/>
      <c r="L27" s="174"/>
      <c r="M27" s="175"/>
    </row>
    <row r="28" spans="1:13">
      <c r="B28" s="15"/>
      <c r="C28" s="17"/>
      <c r="D28" s="206" t="s">
        <v>36</v>
      </c>
      <c r="E28" s="206"/>
      <c r="F28" s="92">
        <f>SUM(F7:F26)</f>
        <v>271861</v>
      </c>
      <c r="G28" s="23" t="s">
        <v>24</v>
      </c>
      <c r="H28" s="100"/>
      <c r="I28" s="24"/>
      <c r="J28" s="25"/>
      <c r="K28" s="26">
        <f>SUM(K7:K27)</f>
        <v>271861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199" t="s">
        <v>30</v>
      </c>
      <c r="E31" s="200"/>
      <c r="F31" s="31">
        <f>'Daños Edificio'!I70</f>
        <v>760990</v>
      </c>
      <c r="J31" s="199" t="s">
        <v>30</v>
      </c>
      <c r="K31" s="200"/>
      <c r="L31" s="31">
        <f>'Daños Edificio'!P70</f>
        <v>760990</v>
      </c>
    </row>
    <row r="32" spans="1:13" ht="15">
      <c r="D32" s="202" t="s">
        <v>31</v>
      </c>
      <c r="E32" s="203"/>
      <c r="F32" s="32">
        <f>F28</f>
        <v>271861</v>
      </c>
      <c r="J32" s="202" t="s">
        <v>31</v>
      </c>
      <c r="K32" s="203"/>
      <c r="L32" s="32">
        <f>K28</f>
        <v>271861</v>
      </c>
    </row>
    <row r="33" spans="4:12" ht="15.6">
      <c r="D33" s="204" t="s">
        <v>32</v>
      </c>
      <c r="E33" s="205"/>
      <c r="F33" s="33">
        <f>SUM(F31:F32)</f>
        <v>1032851</v>
      </c>
      <c r="J33" s="204" t="s">
        <v>32</v>
      </c>
      <c r="K33" s="205"/>
      <c r="L33" s="33">
        <f>SUM(L31:L32)</f>
        <v>1032851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2025-01-28T15:57:17Z</dcterms:modified>
</cp:coreProperties>
</file>