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8/"/>
    </mc:Choice>
  </mc:AlternateContent>
  <xr:revisionPtr revIDLastSave="0" documentId="8_{EE244A04-5938-47E9-AFC4-3262CCAD1B8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" l="1"/>
  <c r="N12" i="1"/>
  <c r="N11" i="1"/>
  <c r="N9" i="1"/>
  <c r="N16" i="1"/>
  <c r="P16" i="1" s="1"/>
  <c r="I16" i="1"/>
  <c r="N15" i="1"/>
  <c r="P15" i="1" s="1"/>
  <c r="I15" i="1"/>
  <c r="I70" i="1" s="1"/>
  <c r="P70" i="1" s="1"/>
  <c r="I12" i="1"/>
  <c r="I7" i="1" l="1"/>
  <c r="I9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4" i="1"/>
  <c r="P34" i="1" s="1"/>
  <c r="N35" i="1"/>
  <c r="P35" i="1" s="1"/>
  <c r="I33" i="1" l="1"/>
  <c r="N33" i="1"/>
  <c r="P33" i="1" s="1"/>
  <c r="I11" i="1" l="1"/>
  <c r="I13" i="1"/>
  <c r="N7" i="1"/>
  <c r="P7" i="1" s="1"/>
  <c r="P9" i="1"/>
  <c r="P11" i="1"/>
  <c r="N13" i="1"/>
  <c r="P13" i="1" s="1"/>
  <c r="N18" i="1"/>
  <c r="P18" i="1" s="1"/>
  <c r="N19" i="1"/>
  <c r="P19" i="1" s="1"/>
  <c r="N21" i="1"/>
  <c r="P21" i="1" s="1"/>
  <c r="N22" i="1"/>
  <c r="P22" i="1" s="1"/>
  <c r="N23" i="1"/>
  <c r="P23" i="1" s="1"/>
  <c r="N24" i="1"/>
  <c r="P24" i="1" s="1"/>
  <c r="N25" i="1"/>
  <c r="P25" i="1" s="1"/>
  <c r="I18" i="1"/>
  <c r="I19" i="1"/>
  <c r="I21" i="1"/>
  <c r="I22" i="1"/>
  <c r="I23" i="1"/>
  <c r="I24" i="1"/>
  <c r="I25" i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4" i="1"/>
  <c r="I35" i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7" i="1" l="1"/>
  <c r="I69" i="1" s="1"/>
  <c r="P67" i="1"/>
  <c r="P69" i="1" s="1"/>
  <c r="P72" i="1" l="1"/>
  <c r="L31" i="3" s="1"/>
  <c r="I72" i="1"/>
  <c r="K7" i="3"/>
  <c r="K8" i="3"/>
  <c r="K9" i="3"/>
  <c r="F31" i="3" l="1"/>
  <c r="I76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<sst xmlns="http://schemas.openxmlformats.org/spreadsheetml/2006/main" count="226" uniqueCount="124">
  <si>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</si>
  <si>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</si>
  <si>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</si>
  <si>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</si>
  <si>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</si>
  <si>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</si>
  <si>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</si>
  <si>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</si>
  <si>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</si>
  <si>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</si>
  <si>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</si>
  <si>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</si>
  <si>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</si>
  <si>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</si>
  <si>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</si>
  <si>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</si>
  <si>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</si>
  <si>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</si>
  <si>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</si>
  <si>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</si>
  <si>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</si>
  <si>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</si>
  <si>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</si>
  <si>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</si>
  <si>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</si>
  <si>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</si>
  <si>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</si>
  <si>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</si>
  <si>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</si>
  <si>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</si>
  <si>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</si>
  <si>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</si>
  <si>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</si>
  <si>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</si>
  <si>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</si>
  <si>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</si>
  <si>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</si>
  <si>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</si>
  <si>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</si>
  <si>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Edificio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</si>
  <si>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</si>
  <si>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</si>
  <si>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</si>
  <si>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</si>
  <si>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</si>
  <si>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</si>
  <si>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</si>
  <si>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</si>
  <si>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</si>
  <si>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</si>
  <si>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</si>
  <si>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</si>
  <si>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</si>
  <si>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</si>
  <si>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</si>
  <si>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</si>
  <si>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</si>
  <si>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</si>
  <si>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</si>
  <si>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</si>
  <si>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</si>
  <si>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</si>
  <si>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</si>
  <si>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</si>
  <si>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</si>
  <si>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</si>
  <si>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</si>
  <si>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</si>
  <si>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</si>
  <si>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</si>
  <si>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</si>
  <si>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</si>
  <si>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</si>
  <si>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</si>
  <si>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</si>
  <si>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</si>
  <si>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</si>
  <si>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</si>
  <si>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</si>
  <si>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</si>
  <si>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</si>
  <si>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</si>
  <si>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</si>
  <si>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</si>
  <si>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Obras Previas</t>
  </si>
  <si>
    <t xml:space="preserve">Instalación de pasto alfombra </t>
  </si>
  <si>
    <t>Picado de terreno, Extracción de pasto existente, malezas y piedras, Rebajar terreno unos 3 cm, Nivelación de terreno</t>
  </si>
  <si>
    <t xml:space="preserve">Instalación de Pasto Alfombra </t>
  </si>
  <si>
    <t>m2</t>
  </si>
  <si>
    <t>Materiales</t>
  </si>
  <si>
    <t>Tierra de compost</t>
  </si>
  <si>
    <t>Gravilla rodada</t>
  </si>
  <si>
    <t>Valor por Trabajos a Realizar</t>
  </si>
  <si>
    <t>Valor por Trabajos de reparación patio</t>
  </si>
  <si>
    <t>Valor por limpieza y mantencion de riego automático</t>
  </si>
  <si>
    <t>gl</t>
  </si>
  <si>
    <t>Flete de pasto desde Lampa</t>
  </si>
  <si>
    <t xml:space="preserve">Otros Adicionales </t>
  </si>
  <si>
    <t>Geotextil</t>
  </si>
  <si>
    <t>Reparación Bomba Piscina</t>
  </si>
  <si>
    <t>Bomba Piscina 1HP BAE italiano 105023 Vulcano</t>
  </si>
  <si>
    <t>Instalación y Adaptación de Cañería</t>
  </si>
  <si>
    <t>se considera iva sólo de ítem N°4 IVA  19%</t>
  </si>
  <si>
    <t>Alfombra</t>
  </si>
  <si>
    <t>Se considera valor por limpeza</t>
  </si>
  <si>
    <t>https://form.cl/products/alfombra-yute-sahara-300x400-crudo?variant=46048092684596&amp;country=CL&amp;currency=CLP&amp;utm_medium=product_sync&amp;utm_source=google&amp;utm_content=sag_organic&amp;utm_campaign=sag_organic&amp;utm_campaign=19606840059&amp;utm_ad_group=&amp;utm_ad=&amp;utm_source=google&amp;tw_source=google&amp;tw_adid=&amp;tw_campaign=19606840059&amp;gad_source=1&amp;gbraid=0AAAAADQ4ro3luCVJhfM2ZmFluCodnkYgG&amp;gclid=CjwKCAiA74G9BhAEEiwA8kNfpZtGy8TL7R7EeF5bdeFIEk75aDBgtFiXAL-6jEWJKTeHXe7bDRzwahoCuvwQAvD_BwE</t>
  </si>
  <si>
    <t>Sr. Francisco Javier Campos Cordero</t>
  </si>
  <si>
    <t>Los Chucaos N°20, Colina</t>
  </si>
  <si>
    <t>2.1</t>
  </si>
  <si>
    <t>3.1</t>
  </si>
  <si>
    <t>3.2</t>
  </si>
  <si>
    <t>3.3</t>
  </si>
  <si>
    <t>4.1</t>
  </si>
  <si>
    <t>4.2</t>
  </si>
  <si>
    <t>5.1</t>
  </si>
  <si>
    <t>5.2</t>
  </si>
  <si>
    <t>6.1</t>
  </si>
  <si>
    <t>Acorde al Mercado</t>
  </si>
  <si>
    <t>https://www.sodimac.cl/sodimac-cl/articulo/110148755/Tierra-Biologica-Compost-40-litros/110148757?kid=goosho_373415&amp;shop=googleShopping&amp;gad_source=1&amp;gclid=CjwKCAiA2JG9BhAuEiwAH_zf3r0GEutQjqfXoLq3GBDNyZ-Ih1u12_fhNTPgaBFVDDlvTBPcI2TlzhoCyakQAvD_BwE</t>
  </si>
  <si>
    <t>Se Mantiene Valor del Cliente por ser Menor al Mercado</t>
  </si>
  <si>
    <t>https://www.sodimac.cl/sodimac-cl/articulo/110315247/Geotextil-Nt-11-1X10M./110315254?kid=goosho_373415&amp;shop=googleShopping&amp;gad_source=1&amp;gclid=CjwKCAiA2JG9BhAuEiwAH_zf3mgBo1BeHW7XkLdutfoOmYFiOy6X2UxBNDmRAACZRbRYv50vHFycnBoCx4gQAvD_BwE</t>
  </si>
  <si>
    <t>https://www.piedrasilu.cl/gravilla-de-rio-rodada-1-3-cm</t>
  </si>
  <si>
    <t>Ajuste Acorde al Mercado</t>
  </si>
  <si>
    <t>https://www.falabella.com/falabella-cl/product/122348753/BOMBA-1-HP-PREMIUM-ITALIANO-VULCANO/122348754?kid=shopp168fc&amp;gad_source=1&amp;gclid=CjwKCAiA2JG9BhAuEiwAH_zf3kiXUqAKJZqo8_QWPFb7b6OAWHmG1_NbS5Ve1HwHYTlLhgLHQzhpyxoCjUkQAvD_BwE&amp;gclsrc=aw.ds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</si>
</sst>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  <font>
      <u/>
      <sz val="11"/>
      <color theme="10"/>
      <name val="Calibri"/>
      <family val="2"/>
      <scheme val="minor"/>
    </font>
    <font>
      <b/>
      <u/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2" fontId="18" fillId="3" borderId="0" xfId="0" applyNumberFormat="1" applyFont="1" applyFill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2" fontId="18" fillId="3" borderId="0" xfId="0" applyNumberFormat="1" applyFont="1" applyFill="1" applyBorder="1" applyAlignment="1">
      <alignment horizontal="right" vertical="center" wrapText="1"/>
    </xf>
    <xf numFmtId="0" fontId="27" fillId="2" borderId="15" xfId="4" applyFont="1" applyFill="1" applyBorder="1" applyAlignment="1">
      <alignment horizontal="left" vertical="center"/>
    </xf>
  </cellXfs>
  <cellStyles count="5">
    <cellStyle name="Hipervínculo" xfId="4" builtinId="8"/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11</xdr:col>
      <xdr:colOff>854220</xdr:colOff>
      <xdr:row>57</xdr:row>
      <xdr:rowOff>92667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6CF99C-4926-6368-1848-5492C2FDB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727960"/>
          <a:ext cx="9000000" cy="394838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80"/>
  <sheetViews>
    <sheetView showGridLines="0" topLeftCell="A11" zoomScale="85" zoomScaleNormal="85" workbookViewId="0">
      <selection activeCell="M80" sqref="M8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1" t="s">
        <v>0</v>
      </c>
      <c r="G3" s="182"/>
      <c r="H3" s="182"/>
      <c r="I3" s="183"/>
      <c r="J3" s="38"/>
      <c r="K3" s="184" t="s">
        <v>1</v>
      </c>
      <c r="L3" s="184"/>
      <c r="M3" s="185"/>
      <c r="N3" s="185"/>
      <c r="O3" s="185"/>
      <c r="P3" s="185"/>
      <c r="Q3" s="39"/>
      <c r="R3" s="36"/>
      <c r="S3" s="35"/>
      <c r="T3" s="35"/>
    </row>
    <row r="4" spans="2:20" ht="13.8">
      <c r="B4" s="72"/>
      <c r="C4" s="73"/>
      <c r="D4" s="74" t="s">
        <v>107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39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84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37</v>
      </c>
    </row>
    <row r="7" spans="2:20" s="133" customFormat="1" ht="41.4">
      <c r="B7" s="134" t="s">
        <v>38</v>
      </c>
      <c r="C7" s="135"/>
      <c r="D7" s="105" t="s">
        <v>86</v>
      </c>
      <c r="E7" s="132"/>
      <c r="F7" s="51">
        <v>250</v>
      </c>
      <c r="G7" s="130" t="s">
        <v>88</v>
      </c>
      <c r="H7" s="53">
        <v>4200</v>
      </c>
      <c r="I7" s="53">
        <f t="shared" ref="I7:I18" si="0">+F7*H7</f>
        <v>1050000</v>
      </c>
      <c r="J7" s="50"/>
      <c r="K7" s="51">
        <v>250</v>
      </c>
      <c r="L7" s="130" t="s">
        <v>88</v>
      </c>
      <c r="M7" s="53">
        <v>4200</v>
      </c>
      <c r="N7" s="112">
        <f t="shared" ref="N7:N65" si="1">+K7*M7</f>
        <v>1050000</v>
      </c>
      <c r="O7" s="55">
        <v>0</v>
      </c>
      <c r="P7" s="53">
        <f t="shared" ref="P7:P65" si="2">+(-N7*O7)+N7</f>
        <v>1050000</v>
      </c>
      <c r="Q7" s="54"/>
      <c r="R7" s="118" t="s">
        <v>117</v>
      </c>
      <c r="S7" s="135"/>
      <c r="T7" s="118"/>
    </row>
    <row r="8" spans="2:20" ht="13.8">
      <c r="B8" s="41">
        <v>2</v>
      </c>
      <c r="C8" s="42"/>
      <c r="D8" s="76" t="s">
        <v>87</v>
      </c>
      <c r="E8" s="43"/>
      <c r="F8" s="44" t="s">
        <v>3</v>
      </c>
      <c r="G8" s="41" t="s">
        <v>4</v>
      </c>
      <c r="H8" s="45" t="s">
        <v>5</v>
      </c>
      <c r="I8" s="46" t="s">
        <v>6</v>
      </c>
      <c r="J8" s="40"/>
      <c r="K8" s="44" t="s">
        <v>3</v>
      </c>
      <c r="L8" s="41" t="s">
        <v>4</v>
      </c>
      <c r="M8" s="45" t="s">
        <v>5</v>
      </c>
      <c r="N8" s="46" t="s">
        <v>6</v>
      </c>
      <c r="O8" s="44" t="s">
        <v>7</v>
      </c>
      <c r="P8" s="48" t="s">
        <v>8</v>
      </c>
      <c r="Q8" s="47"/>
      <c r="R8" s="117" t="s">
        <v>9</v>
      </c>
      <c r="S8" s="35"/>
      <c r="T8" s="117" t="s">
        <v>37</v>
      </c>
    </row>
    <row r="9" spans="2:20" s="133" customFormat="1" ht="13.8">
      <c r="B9" s="134" t="s">
        <v>108</v>
      </c>
      <c r="C9" s="135"/>
      <c r="D9" s="105" t="s">
        <v>85</v>
      </c>
      <c r="E9" s="132"/>
      <c r="F9" s="51">
        <v>250</v>
      </c>
      <c r="G9" s="130" t="s">
        <v>88</v>
      </c>
      <c r="H9" s="53">
        <v>7280</v>
      </c>
      <c r="I9" s="53">
        <f t="shared" si="0"/>
        <v>1820000</v>
      </c>
      <c r="J9" s="50"/>
      <c r="K9" s="51">
        <v>250</v>
      </c>
      <c r="L9" s="130" t="s">
        <v>88</v>
      </c>
      <c r="M9" s="53">
        <v>7280</v>
      </c>
      <c r="N9" s="112">
        <f t="shared" si="1"/>
        <v>1820000</v>
      </c>
      <c r="O9" s="55">
        <v>0</v>
      </c>
      <c r="P9" s="53">
        <f t="shared" si="2"/>
        <v>1820000</v>
      </c>
      <c r="Q9" s="54"/>
      <c r="R9" s="118" t="s">
        <v>117</v>
      </c>
      <c r="S9" s="135"/>
      <c r="T9" s="118"/>
    </row>
    <row r="10" spans="2:20" ht="13.8">
      <c r="B10" s="41">
        <v>3</v>
      </c>
      <c r="C10" s="42"/>
      <c r="D10" s="76" t="s">
        <v>89</v>
      </c>
      <c r="E10" s="43"/>
      <c r="F10" s="44" t="s">
        <v>3</v>
      </c>
      <c r="G10" s="41" t="s">
        <v>4</v>
      </c>
      <c r="H10" s="45" t="s">
        <v>5</v>
      </c>
      <c r="I10" s="46" t="s">
        <v>6</v>
      </c>
      <c r="J10" s="40"/>
      <c r="K10" s="44" t="s">
        <v>3</v>
      </c>
      <c r="L10" s="41" t="s">
        <v>4</v>
      </c>
      <c r="M10" s="45" t="s">
        <v>5</v>
      </c>
      <c r="N10" s="46" t="s">
        <v>6</v>
      </c>
      <c r="O10" s="44" t="s">
        <v>7</v>
      </c>
      <c r="P10" s="48" t="s">
        <v>8</v>
      </c>
      <c r="Q10" s="47"/>
      <c r="R10" s="117" t="s">
        <v>9</v>
      </c>
      <c r="S10" s="35"/>
      <c r="T10" s="117" t="s">
        <v>37</v>
      </c>
    </row>
    <row r="11" spans="2:20" s="133" customFormat="1" ht="41.4">
      <c r="B11" s="134" t="s">
        <v>109</v>
      </c>
      <c r="C11" s="135"/>
      <c r="D11" s="105" t="s">
        <v>90</v>
      </c>
      <c r="E11" s="132"/>
      <c r="F11" s="51">
        <v>20</v>
      </c>
      <c r="G11" s="130" t="s">
        <v>4</v>
      </c>
      <c r="H11" s="53">
        <v>4500</v>
      </c>
      <c r="I11" s="53">
        <f t="shared" si="0"/>
        <v>90000</v>
      </c>
      <c r="J11" s="50"/>
      <c r="K11" s="51">
        <v>20</v>
      </c>
      <c r="L11" s="130" t="s">
        <v>4</v>
      </c>
      <c r="M11" s="53">
        <v>4500</v>
      </c>
      <c r="N11" s="112">
        <f t="shared" si="1"/>
        <v>90000</v>
      </c>
      <c r="O11" s="55">
        <v>0</v>
      </c>
      <c r="P11" s="53">
        <f t="shared" si="2"/>
        <v>90000</v>
      </c>
      <c r="Q11" s="54"/>
      <c r="R11" s="118" t="s">
        <v>119</v>
      </c>
      <c r="S11" s="135"/>
      <c r="T11" s="120" t="s">
        <v>118</v>
      </c>
    </row>
    <row r="12" spans="2:20" s="133" customFormat="1" ht="41.4">
      <c r="B12" s="134" t="s">
        <v>110</v>
      </c>
      <c r="C12" s="135"/>
      <c r="D12" s="105" t="s">
        <v>98</v>
      </c>
      <c r="E12" s="132"/>
      <c r="F12" s="51">
        <v>9</v>
      </c>
      <c r="G12" s="130" t="s">
        <v>88</v>
      </c>
      <c r="H12" s="53">
        <v>1500</v>
      </c>
      <c r="I12" s="53">
        <f t="shared" si="0"/>
        <v>13500</v>
      </c>
      <c r="J12" s="50"/>
      <c r="K12" s="51">
        <v>9</v>
      </c>
      <c r="L12" s="130" t="s">
        <v>88</v>
      </c>
      <c r="M12" s="53">
        <v>1500</v>
      </c>
      <c r="N12" s="112">
        <f t="shared" si="1"/>
        <v>13500</v>
      </c>
      <c r="O12" s="55"/>
      <c r="P12" s="53">
        <f t="shared" si="2"/>
        <v>13500</v>
      </c>
      <c r="Q12" s="54"/>
      <c r="R12" s="118" t="s">
        <v>119</v>
      </c>
      <c r="S12" s="135"/>
      <c r="T12" s="120" t="s">
        <v>120</v>
      </c>
    </row>
    <row r="13" spans="2:20" s="133" customFormat="1" ht="27.6">
      <c r="B13" s="134" t="s">
        <v>111</v>
      </c>
      <c r="C13" s="135"/>
      <c r="D13" s="105" t="s">
        <v>91</v>
      </c>
      <c r="E13" s="132"/>
      <c r="F13" s="51">
        <v>15</v>
      </c>
      <c r="G13" s="130" t="s">
        <v>4</v>
      </c>
      <c r="H13" s="53">
        <v>3000</v>
      </c>
      <c r="I13" s="53">
        <f t="shared" si="0"/>
        <v>45000</v>
      </c>
      <c r="J13" s="50"/>
      <c r="K13" s="51">
        <v>15</v>
      </c>
      <c r="L13" s="130" t="s">
        <v>4</v>
      </c>
      <c r="M13" s="136">
        <v>2500</v>
      </c>
      <c r="N13" s="137">
        <f t="shared" si="1"/>
        <v>37500</v>
      </c>
      <c r="O13" s="55">
        <v>0</v>
      </c>
      <c r="P13" s="136">
        <f t="shared" si="2"/>
        <v>37500</v>
      </c>
      <c r="Q13" s="54"/>
      <c r="R13" s="118" t="s">
        <v>122</v>
      </c>
      <c r="S13" s="135"/>
      <c r="T13" s="120" t="s">
        <v>121</v>
      </c>
    </row>
    <row r="14" spans="2:20" s="133" customFormat="1" ht="13.8">
      <c r="B14" s="41">
        <v>4</v>
      </c>
      <c r="C14" s="42"/>
      <c r="D14" s="76" t="s">
        <v>99</v>
      </c>
      <c r="E14" s="43"/>
      <c r="F14" s="44" t="s">
        <v>3</v>
      </c>
      <c r="G14" s="41" t="s">
        <v>4</v>
      </c>
      <c r="H14" s="45" t="s">
        <v>5</v>
      </c>
      <c r="I14" s="46" t="s">
        <v>6</v>
      </c>
      <c r="J14" s="40"/>
      <c r="K14" s="44" t="s">
        <v>3</v>
      </c>
      <c r="L14" s="41" t="s">
        <v>4</v>
      </c>
      <c r="M14" s="45" t="s">
        <v>5</v>
      </c>
      <c r="N14" s="46" t="s">
        <v>6</v>
      </c>
      <c r="O14" s="44" t="s">
        <v>7</v>
      </c>
      <c r="P14" s="48" t="s">
        <v>8</v>
      </c>
      <c r="Q14" s="47"/>
      <c r="R14" s="117" t="s">
        <v>9</v>
      </c>
      <c r="S14" s="35"/>
      <c r="T14" s="117" t="s">
        <v>37</v>
      </c>
    </row>
    <row r="15" spans="2:20" s="133" customFormat="1" ht="41.4">
      <c r="B15" s="134" t="s">
        <v>112</v>
      </c>
      <c r="C15" s="35"/>
      <c r="D15" s="99" t="s">
        <v>100</v>
      </c>
      <c r="E15" s="49"/>
      <c r="F15" s="51">
        <v>1</v>
      </c>
      <c r="G15" s="52" t="s">
        <v>95</v>
      </c>
      <c r="H15" s="53">
        <v>163781</v>
      </c>
      <c r="I15" s="53">
        <f t="shared" ref="I15:I16" si="3">+F15*H15</f>
        <v>163781</v>
      </c>
      <c r="J15" s="50"/>
      <c r="K15" s="51">
        <v>1</v>
      </c>
      <c r="L15" s="52" t="s">
        <v>95</v>
      </c>
      <c r="M15" s="53">
        <v>163781</v>
      </c>
      <c r="N15" s="112">
        <f t="shared" ref="N15:N16" si="4">+K15*M15</f>
        <v>163781</v>
      </c>
      <c r="O15" s="55">
        <v>0</v>
      </c>
      <c r="P15" s="53">
        <f t="shared" ref="P15:P16" si="5">+(-N15*O15)+N15</f>
        <v>163781</v>
      </c>
      <c r="Q15" s="54"/>
      <c r="R15" s="118" t="s">
        <v>119</v>
      </c>
      <c r="S15" s="35"/>
      <c r="T15" s="120" t="s">
        <v>123</v>
      </c>
    </row>
    <row r="16" spans="2:20" s="133" customFormat="1" ht="13.8">
      <c r="B16" s="134" t="s">
        <v>113</v>
      </c>
      <c r="C16" s="35"/>
      <c r="D16" s="99" t="s">
        <v>101</v>
      </c>
      <c r="E16" s="49"/>
      <c r="F16" s="51">
        <v>1</v>
      </c>
      <c r="G16" s="52" t="s">
        <v>95</v>
      </c>
      <c r="H16" s="53">
        <v>45000</v>
      </c>
      <c r="I16" s="53">
        <f t="shared" si="3"/>
        <v>45000</v>
      </c>
      <c r="J16" s="50"/>
      <c r="K16" s="51">
        <v>1</v>
      </c>
      <c r="L16" s="52" t="s">
        <v>95</v>
      </c>
      <c r="M16" s="53">
        <v>45000</v>
      </c>
      <c r="N16" s="112">
        <f t="shared" si="4"/>
        <v>45000</v>
      </c>
      <c r="O16" s="55">
        <v>0</v>
      </c>
      <c r="P16" s="53">
        <f t="shared" si="5"/>
        <v>45000</v>
      </c>
      <c r="Q16" s="54"/>
      <c r="R16" s="118" t="s">
        <v>117</v>
      </c>
      <c r="S16" s="35"/>
      <c r="T16" s="120"/>
    </row>
    <row r="17" spans="2:20" ht="13.8">
      <c r="B17" s="41">
        <v>5</v>
      </c>
      <c r="C17" s="42"/>
      <c r="D17" s="76" t="s">
        <v>92</v>
      </c>
      <c r="E17" s="43"/>
      <c r="F17" s="44" t="s">
        <v>3</v>
      </c>
      <c r="G17" s="41" t="s">
        <v>4</v>
      </c>
      <c r="H17" s="45" t="s">
        <v>5</v>
      </c>
      <c r="I17" s="46" t="s">
        <v>6</v>
      </c>
      <c r="J17" s="40"/>
      <c r="K17" s="44" t="s">
        <v>3</v>
      </c>
      <c r="L17" s="41" t="s">
        <v>4</v>
      </c>
      <c r="M17" s="45" t="s">
        <v>5</v>
      </c>
      <c r="N17" s="46" t="s">
        <v>6</v>
      </c>
      <c r="O17" s="44" t="s">
        <v>7</v>
      </c>
      <c r="P17" s="48" t="s">
        <v>8</v>
      </c>
      <c r="Q17" s="47"/>
      <c r="R17" s="117" t="s">
        <v>9</v>
      </c>
      <c r="S17" s="35"/>
      <c r="T17" s="117" t="s">
        <v>37</v>
      </c>
    </row>
    <row r="18" spans="2:20" ht="13.8">
      <c r="B18" s="134" t="s">
        <v>114</v>
      </c>
      <c r="C18" s="35"/>
      <c r="D18" s="99" t="s">
        <v>93</v>
      </c>
      <c r="E18" s="49"/>
      <c r="F18" s="51">
        <v>1</v>
      </c>
      <c r="G18" s="52" t="s">
        <v>95</v>
      </c>
      <c r="H18" s="53">
        <v>230000</v>
      </c>
      <c r="I18" s="53">
        <f t="shared" si="0"/>
        <v>230000</v>
      </c>
      <c r="J18" s="50"/>
      <c r="K18" s="51">
        <v>1</v>
      </c>
      <c r="L18" s="52" t="s">
        <v>95</v>
      </c>
      <c r="M18" s="53">
        <v>230000</v>
      </c>
      <c r="N18" s="112">
        <f t="shared" si="1"/>
        <v>230000</v>
      </c>
      <c r="O18" s="55">
        <v>0</v>
      </c>
      <c r="P18" s="53">
        <f t="shared" si="2"/>
        <v>230000</v>
      </c>
      <c r="Q18" s="54"/>
      <c r="R18" s="118" t="s">
        <v>117</v>
      </c>
      <c r="S18" s="35"/>
      <c r="T18" s="120"/>
    </row>
    <row r="19" spans="2:20" ht="13.8">
      <c r="B19" s="134" t="s">
        <v>115</v>
      </c>
      <c r="C19" s="35"/>
      <c r="D19" s="99" t="s">
        <v>94</v>
      </c>
      <c r="E19" s="49"/>
      <c r="F19" s="51">
        <v>1</v>
      </c>
      <c r="G19" s="52" t="s">
        <v>95</v>
      </c>
      <c r="H19" s="53">
        <v>210000</v>
      </c>
      <c r="I19" s="53">
        <f t="shared" ref="I19:I65" si="6">+F19*H19</f>
        <v>210000</v>
      </c>
      <c r="J19" s="50"/>
      <c r="K19" s="51">
        <v>1</v>
      </c>
      <c r="L19" s="52" t="s">
        <v>95</v>
      </c>
      <c r="M19" s="53">
        <v>210000</v>
      </c>
      <c r="N19" s="112">
        <f t="shared" si="1"/>
        <v>210000</v>
      </c>
      <c r="O19" s="55">
        <v>0</v>
      </c>
      <c r="P19" s="53">
        <f t="shared" si="2"/>
        <v>210000</v>
      </c>
      <c r="Q19" s="54"/>
      <c r="R19" s="118" t="s">
        <v>117</v>
      </c>
      <c r="S19" s="35"/>
      <c r="T19" s="120"/>
    </row>
    <row r="20" spans="2:20" ht="13.8">
      <c r="B20" s="41">
        <v>6</v>
      </c>
      <c r="C20" s="42"/>
      <c r="D20" s="76" t="s">
        <v>97</v>
      </c>
      <c r="E20" s="43"/>
      <c r="F20" s="44" t="s">
        <v>3</v>
      </c>
      <c r="G20" s="41" t="s">
        <v>4</v>
      </c>
      <c r="H20" s="45" t="s">
        <v>5</v>
      </c>
      <c r="I20" s="46" t="s">
        <v>6</v>
      </c>
      <c r="J20" s="40"/>
      <c r="K20" s="44" t="s">
        <v>3</v>
      </c>
      <c r="L20" s="41" t="s">
        <v>4</v>
      </c>
      <c r="M20" s="45" t="s">
        <v>5</v>
      </c>
      <c r="N20" s="46" t="s">
        <v>6</v>
      </c>
      <c r="O20" s="44" t="s">
        <v>7</v>
      </c>
      <c r="P20" s="48" t="s">
        <v>8</v>
      </c>
      <c r="Q20" s="47"/>
      <c r="R20" s="117" t="s">
        <v>9</v>
      </c>
      <c r="S20" s="35"/>
      <c r="T20" s="117" t="s">
        <v>37</v>
      </c>
    </row>
    <row r="21" spans="2:20" ht="13.8">
      <c r="B21" s="134" t="s">
        <v>116</v>
      </c>
      <c r="C21" s="35"/>
      <c r="D21" s="99" t="s">
        <v>96</v>
      </c>
      <c r="E21" s="49"/>
      <c r="F21" s="51">
        <v>1</v>
      </c>
      <c r="G21" s="52" t="s">
        <v>95</v>
      </c>
      <c r="H21" s="53">
        <v>200000</v>
      </c>
      <c r="I21" s="53">
        <f t="shared" si="6"/>
        <v>200000</v>
      </c>
      <c r="J21" s="50"/>
      <c r="K21" s="51">
        <v>1</v>
      </c>
      <c r="L21" s="52" t="s">
        <v>95</v>
      </c>
      <c r="M21" s="53">
        <v>200000</v>
      </c>
      <c r="N21" s="112">
        <f t="shared" si="1"/>
        <v>200000</v>
      </c>
      <c r="O21" s="55">
        <v>0</v>
      </c>
      <c r="P21" s="53">
        <f t="shared" si="2"/>
        <v>200000</v>
      </c>
      <c r="Q21" s="54"/>
      <c r="R21" s="118" t="s">
        <v>117</v>
      </c>
      <c r="S21" s="35"/>
      <c r="T21" s="120"/>
    </row>
    <row r="22" spans="2:20" ht="13.8" hidden="1">
      <c r="B22" s="134" t="s">
        <v>40</v>
      </c>
      <c r="C22" s="35"/>
      <c r="D22" s="99"/>
      <c r="E22" s="49"/>
      <c r="F22" s="51"/>
      <c r="G22" s="52"/>
      <c r="H22" s="53"/>
      <c r="I22" s="53">
        <f t="shared" si="6"/>
        <v>0</v>
      </c>
      <c r="J22" s="50"/>
      <c r="K22" s="141"/>
      <c r="L22" s="142"/>
      <c r="M22" s="136"/>
      <c r="N22" s="112">
        <f t="shared" si="1"/>
        <v>0</v>
      </c>
      <c r="O22" s="55">
        <v>0</v>
      </c>
      <c r="P22" s="53">
        <f t="shared" si="2"/>
        <v>0</v>
      </c>
      <c r="Q22" s="54"/>
      <c r="R22" s="118"/>
      <c r="S22" s="35"/>
      <c r="T22" s="120"/>
    </row>
    <row r="23" spans="2:20" ht="13.8" hidden="1">
      <c r="B23" s="134" t="s">
        <v>41</v>
      </c>
      <c r="C23" s="35"/>
      <c r="D23" s="99"/>
      <c r="E23" s="49"/>
      <c r="F23" s="51"/>
      <c r="G23" s="52"/>
      <c r="H23" s="53"/>
      <c r="I23" s="53">
        <f t="shared" si="6"/>
        <v>0</v>
      </c>
      <c r="J23" s="50"/>
      <c r="K23" s="51"/>
      <c r="L23" s="52"/>
      <c r="M23" s="53"/>
      <c r="N23" s="112">
        <f t="shared" si="1"/>
        <v>0</v>
      </c>
      <c r="O23" s="55">
        <v>0</v>
      </c>
      <c r="P23" s="53">
        <f t="shared" si="2"/>
        <v>0</v>
      </c>
      <c r="Q23" s="54"/>
      <c r="R23" s="124"/>
      <c r="S23" s="35"/>
      <c r="T23" s="119"/>
    </row>
    <row r="24" spans="2:20" ht="13.8" hidden="1">
      <c r="B24" s="134" t="s">
        <v>42</v>
      </c>
      <c r="C24" s="35"/>
      <c r="D24" s="99"/>
      <c r="E24" s="49"/>
      <c r="F24" s="51"/>
      <c r="G24" s="52"/>
      <c r="H24" s="53"/>
      <c r="I24" s="53">
        <f t="shared" si="6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19"/>
    </row>
    <row r="25" spans="2:20" ht="13.8" hidden="1">
      <c r="B25" s="134" t="s">
        <v>43</v>
      </c>
      <c r="C25" s="35"/>
      <c r="D25" s="99"/>
      <c r="E25" s="49"/>
      <c r="F25" s="51"/>
      <c r="G25" s="52"/>
      <c r="H25" s="53"/>
      <c r="I25" s="53">
        <f t="shared" si="6"/>
        <v>0</v>
      </c>
      <c r="J25" s="50"/>
      <c r="K25" s="51"/>
      <c r="L25" s="52"/>
      <c r="M25" s="136"/>
      <c r="N25" s="112">
        <f t="shared" si="1"/>
        <v>0</v>
      </c>
      <c r="O25" s="55">
        <v>0</v>
      </c>
      <c r="P25" s="53">
        <f t="shared" si="2"/>
        <v>0</v>
      </c>
      <c r="Q25" s="54"/>
      <c r="R25" s="118"/>
      <c r="S25" s="35"/>
      <c r="T25" s="120"/>
    </row>
    <row r="26" spans="2:20" ht="13.8" hidden="1">
      <c r="B26" s="134" t="s">
        <v>44</v>
      </c>
      <c r="C26" s="73"/>
      <c r="D26" s="108"/>
      <c r="E26" s="109"/>
      <c r="F26" s="110"/>
      <c r="G26" s="111"/>
      <c r="H26" s="112"/>
      <c r="I26" s="112">
        <f t="shared" si="6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3"/>
    </row>
    <row r="27" spans="2:20" ht="13.8" hidden="1">
      <c r="B27" s="134" t="s">
        <v>45</v>
      </c>
      <c r="C27" s="73"/>
      <c r="D27" s="108"/>
      <c r="E27" s="109"/>
      <c r="F27" s="110"/>
      <c r="G27" s="111"/>
      <c r="H27" s="112"/>
      <c r="I27" s="112">
        <f t="shared" si="6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46</v>
      </c>
      <c r="C28" s="73"/>
      <c r="D28" s="108"/>
      <c r="E28" s="109"/>
      <c r="F28" s="110"/>
      <c r="G28" s="111"/>
      <c r="H28" s="112"/>
      <c r="I28" s="112">
        <f t="shared" si="6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47</v>
      </c>
      <c r="C29" s="73"/>
      <c r="D29" s="108"/>
      <c r="E29" s="109"/>
      <c r="F29" s="110"/>
      <c r="G29" s="111"/>
      <c r="H29" s="112"/>
      <c r="I29" s="112">
        <f t="shared" si="6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48</v>
      </c>
      <c r="C30" s="73"/>
      <c r="D30" s="108"/>
      <c r="E30" s="109"/>
      <c r="F30" s="110"/>
      <c r="G30" s="111"/>
      <c r="H30" s="112"/>
      <c r="I30" s="112">
        <f t="shared" si="6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5"/>
    </row>
    <row r="31" spans="2:20" ht="13.8" hidden="1">
      <c r="B31" s="134" t="s">
        <v>49</v>
      </c>
      <c r="C31" s="73"/>
      <c r="D31" s="108"/>
      <c r="E31" s="109"/>
      <c r="F31" s="110"/>
      <c r="G31" s="111"/>
      <c r="H31" s="112"/>
      <c r="I31" s="112">
        <f t="shared" si="6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18"/>
      <c r="S31" s="73"/>
      <c r="T31" s="123"/>
    </row>
    <row r="32" spans="2:20" ht="13.8" hidden="1">
      <c r="B32" s="134" t="s">
        <v>50</v>
      </c>
      <c r="C32" s="73"/>
      <c r="D32" s="108"/>
      <c r="E32" s="109"/>
      <c r="F32" s="110"/>
      <c r="G32" s="111"/>
      <c r="H32" s="112"/>
      <c r="I32" s="112">
        <f t="shared" si="6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51</v>
      </c>
      <c r="C33" s="73"/>
      <c r="D33" s="108"/>
      <c r="E33" s="109"/>
      <c r="F33" s="110"/>
      <c r="G33" s="111"/>
      <c r="H33" s="112"/>
      <c r="I33" s="112">
        <f t="shared" si="6"/>
        <v>0</v>
      </c>
      <c r="J33" s="113"/>
      <c r="K33" s="110"/>
      <c r="L33" s="111"/>
      <c r="M33" s="137"/>
      <c r="N33" s="112">
        <f t="shared" si="1"/>
        <v>0</v>
      </c>
      <c r="O33" s="114">
        <v>0</v>
      </c>
      <c r="P33" s="112">
        <f t="shared" si="2"/>
        <v>0</v>
      </c>
      <c r="Q33" s="115"/>
      <c r="R33" s="124"/>
      <c r="S33" s="73"/>
      <c r="T33" s="125"/>
    </row>
    <row r="34" spans="2:20" ht="13.8" hidden="1">
      <c r="B34" s="134" t="s">
        <v>52</v>
      </c>
      <c r="C34" s="73"/>
      <c r="D34" s="145"/>
      <c r="E34" s="146"/>
      <c r="F34" s="138"/>
      <c r="G34" s="139"/>
      <c r="H34" s="140"/>
      <c r="I34" s="112">
        <f t="shared" si="6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43"/>
      <c r="R34" s="144"/>
      <c r="S34" s="73"/>
      <c r="T34" s="125"/>
    </row>
    <row r="35" spans="2:20" ht="13.8" hidden="1">
      <c r="B35" s="134" t="s">
        <v>53</v>
      </c>
      <c r="C35" s="73"/>
      <c r="D35" s="147"/>
      <c r="E35" s="146"/>
      <c r="F35" s="138"/>
      <c r="G35" s="139"/>
      <c r="H35" s="140"/>
      <c r="I35" s="112">
        <f t="shared" si="6"/>
        <v>0</v>
      </c>
      <c r="J35" s="113"/>
      <c r="K35" s="110"/>
      <c r="L35" s="111"/>
      <c r="M35" s="112"/>
      <c r="N35" s="112">
        <f t="shared" ref="N35" si="8">+K35*M35</f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54</v>
      </c>
      <c r="C36" s="73"/>
      <c r="D36" s="108"/>
      <c r="E36" s="109"/>
      <c r="F36" s="110"/>
      <c r="G36" s="111"/>
      <c r="H36" s="112"/>
      <c r="I36" s="112">
        <f t="shared" si="6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55</v>
      </c>
      <c r="C37" s="73"/>
      <c r="D37" s="108"/>
      <c r="E37" s="109"/>
      <c r="F37" s="110"/>
      <c r="G37" s="111"/>
      <c r="H37" s="112"/>
      <c r="I37" s="112">
        <f t="shared" si="6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56</v>
      </c>
      <c r="C38" s="73"/>
      <c r="D38" s="108"/>
      <c r="E38" s="109"/>
      <c r="F38" s="110"/>
      <c r="G38" s="111"/>
      <c r="H38" s="112"/>
      <c r="I38" s="112">
        <f t="shared" si="6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4"/>
      <c r="S38" s="73"/>
      <c r="T38" s="125"/>
    </row>
    <row r="39" spans="2:20" ht="13.8" hidden="1">
      <c r="B39" s="134" t="s">
        <v>57</v>
      </c>
      <c r="C39" s="73"/>
      <c r="D39" s="108"/>
      <c r="E39" s="109"/>
      <c r="F39" s="110"/>
      <c r="G39" s="111"/>
      <c r="H39" s="112"/>
      <c r="I39" s="112">
        <f t="shared" si="6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2"/>
      <c r="S39" s="73"/>
      <c r="T39" s="123"/>
    </row>
    <row r="40" spans="2:20" ht="13.8" hidden="1">
      <c r="B40" s="134" t="s">
        <v>58</v>
      </c>
      <c r="C40" s="73"/>
      <c r="D40" s="108"/>
      <c r="E40" s="109"/>
      <c r="F40" s="110"/>
      <c r="G40" s="111"/>
      <c r="H40" s="112"/>
      <c r="I40" s="112">
        <f t="shared" si="6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4"/>
      <c r="S40" s="73"/>
      <c r="T40" s="125"/>
    </row>
    <row r="41" spans="2:20" ht="13.8" hidden="1">
      <c r="B41" s="134" t="s">
        <v>59</v>
      </c>
      <c r="C41" s="73"/>
      <c r="D41" s="108"/>
      <c r="E41" s="109"/>
      <c r="F41" s="110"/>
      <c r="G41" s="111"/>
      <c r="H41" s="112"/>
      <c r="I41" s="112">
        <f t="shared" si="6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2"/>
      <c r="S41" s="73"/>
      <c r="T41" s="123"/>
    </row>
    <row r="42" spans="2:20" ht="13.8" hidden="1">
      <c r="B42" s="134" t="s">
        <v>60</v>
      </c>
      <c r="C42" s="73"/>
      <c r="D42" s="108"/>
      <c r="E42" s="109"/>
      <c r="F42" s="110"/>
      <c r="G42" s="111"/>
      <c r="H42" s="112"/>
      <c r="I42" s="112">
        <f t="shared" si="6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61</v>
      </c>
      <c r="C43" s="73"/>
      <c r="D43" s="108"/>
      <c r="E43" s="109"/>
      <c r="F43" s="110"/>
      <c r="G43" s="111"/>
      <c r="H43" s="112"/>
      <c r="I43" s="112">
        <f t="shared" si="6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62</v>
      </c>
      <c r="C44" s="73"/>
      <c r="D44" s="108"/>
      <c r="E44" s="109"/>
      <c r="F44" s="110"/>
      <c r="G44" s="111"/>
      <c r="H44" s="112"/>
      <c r="I44" s="112">
        <f t="shared" si="6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63</v>
      </c>
      <c r="C45" s="73"/>
      <c r="D45" s="108"/>
      <c r="E45" s="109"/>
      <c r="F45" s="110"/>
      <c r="G45" s="111"/>
      <c r="H45" s="112"/>
      <c r="I45" s="112">
        <f t="shared" si="6"/>
        <v>0</v>
      </c>
      <c r="J45" s="113"/>
      <c r="K45" s="110"/>
      <c r="L45" s="111"/>
      <c r="M45" s="112"/>
      <c r="N45" s="112">
        <f t="shared" si="1"/>
        <v>0</v>
      </c>
      <c r="O45" s="114">
        <v>0</v>
      </c>
      <c r="P45" s="112">
        <f t="shared" si="2"/>
        <v>0</v>
      </c>
      <c r="Q45" s="115"/>
      <c r="R45" s="124"/>
      <c r="S45" s="73"/>
      <c r="T45" s="125"/>
    </row>
    <row r="46" spans="2:20" ht="13.8" hidden="1">
      <c r="B46" s="134" t="s">
        <v>64</v>
      </c>
      <c r="C46" s="35"/>
      <c r="D46" s="99"/>
      <c r="E46" s="49"/>
      <c r="F46" s="51"/>
      <c r="G46" s="52"/>
      <c r="H46" s="53"/>
      <c r="I46" s="53">
        <f t="shared" si="6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9"/>
    </row>
    <row r="47" spans="2:20" ht="13.8" hidden="1">
      <c r="B47" s="134" t="s">
        <v>65</v>
      </c>
      <c r="C47" s="35"/>
      <c r="D47" s="99"/>
      <c r="E47" s="49"/>
      <c r="F47" s="51"/>
      <c r="G47" s="52"/>
      <c r="H47" s="53"/>
      <c r="I47" s="53">
        <f t="shared" si="6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21"/>
      <c r="S47" s="35"/>
      <c r="T47" s="120"/>
    </row>
    <row r="48" spans="2:20" ht="13.8" hidden="1">
      <c r="B48" s="134" t="s">
        <v>66</v>
      </c>
      <c r="C48" s="35"/>
      <c r="D48" s="99"/>
      <c r="E48" s="49"/>
      <c r="F48" s="51"/>
      <c r="G48" s="52"/>
      <c r="H48" s="53"/>
      <c r="I48" s="53">
        <f t="shared" si="6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9"/>
    </row>
    <row r="49" spans="2:20" ht="13.8" hidden="1">
      <c r="B49" s="134" t="s">
        <v>67</v>
      </c>
      <c r="C49" s="35"/>
      <c r="D49" s="99"/>
      <c r="E49" s="49"/>
      <c r="F49" s="51"/>
      <c r="G49" s="52"/>
      <c r="H49" s="53"/>
      <c r="I49" s="53">
        <f t="shared" si="6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68</v>
      </c>
      <c r="C50" s="35"/>
      <c r="D50" s="99"/>
      <c r="E50" s="49"/>
      <c r="F50" s="51"/>
      <c r="G50" s="52"/>
      <c r="H50" s="53"/>
      <c r="I50" s="53">
        <f t="shared" si="6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69</v>
      </c>
      <c r="C51" s="35"/>
      <c r="D51" s="99"/>
      <c r="E51" s="49"/>
      <c r="F51" s="51"/>
      <c r="G51" s="52"/>
      <c r="H51" s="53"/>
      <c r="I51" s="53">
        <f t="shared" si="6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70</v>
      </c>
      <c r="C52" s="35"/>
      <c r="D52" s="99"/>
      <c r="E52" s="49"/>
      <c r="F52" s="51"/>
      <c r="G52" s="52"/>
      <c r="H52" s="53"/>
      <c r="I52" s="53">
        <f t="shared" si="6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71</v>
      </c>
      <c r="C53" s="35"/>
      <c r="D53" s="99"/>
      <c r="E53" s="49"/>
      <c r="F53" s="51"/>
      <c r="G53" s="52"/>
      <c r="H53" s="53"/>
      <c r="I53" s="53">
        <f t="shared" si="6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72</v>
      </c>
      <c r="C54" s="35"/>
      <c r="D54" s="99"/>
      <c r="E54" s="49"/>
      <c r="F54" s="51"/>
      <c r="G54" s="52"/>
      <c r="H54" s="53"/>
      <c r="I54" s="53">
        <f t="shared" si="6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21"/>
      <c r="S54" s="35"/>
      <c r="T54" s="120"/>
    </row>
    <row r="55" spans="2:20" ht="13.8" hidden="1">
      <c r="B55" s="134" t="s">
        <v>73</v>
      </c>
      <c r="C55" s="35"/>
      <c r="D55" s="105"/>
      <c r="E55" s="49"/>
      <c r="F55" s="51"/>
      <c r="G55" s="52"/>
      <c r="H55" s="53"/>
      <c r="I55" s="53">
        <f t="shared" si="6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9"/>
    </row>
    <row r="56" spans="2:20" ht="13.8" hidden="1">
      <c r="B56" s="134" t="s">
        <v>74</v>
      </c>
      <c r="C56" s="35"/>
      <c r="D56" s="99"/>
      <c r="E56" s="49"/>
      <c r="F56" s="51"/>
      <c r="G56" s="52"/>
      <c r="H56" s="53"/>
      <c r="I56" s="53">
        <f t="shared" si="6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75</v>
      </c>
      <c r="C57" s="35"/>
      <c r="D57" s="99"/>
      <c r="E57" s="49"/>
      <c r="F57" s="51"/>
      <c r="G57" s="52"/>
      <c r="H57" s="53"/>
      <c r="I57" s="53">
        <f t="shared" si="6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76</v>
      </c>
      <c r="C58" s="35"/>
      <c r="D58" s="99"/>
      <c r="E58" s="49"/>
      <c r="F58" s="51"/>
      <c r="G58" s="52"/>
      <c r="H58" s="53"/>
      <c r="I58" s="53">
        <f t="shared" si="6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77</v>
      </c>
      <c r="C59" s="35"/>
      <c r="D59" s="99"/>
      <c r="E59" s="49"/>
      <c r="F59" s="51"/>
      <c r="G59" s="52"/>
      <c r="H59" s="53"/>
      <c r="I59" s="53">
        <f t="shared" si="6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78</v>
      </c>
      <c r="C60" s="35"/>
      <c r="D60" s="99"/>
      <c r="E60" s="49"/>
      <c r="F60" s="51"/>
      <c r="G60" s="52"/>
      <c r="H60" s="53"/>
      <c r="I60" s="53">
        <f t="shared" si="6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79</v>
      </c>
      <c r="C61" s="35"/>
      <c r="D61" s="99"/>
      <c r="E61" s="49"/>
      <c r="F61" s="51"/>
      <c r="G61" s="52"/>
      <c r="H61" s="53"/>
      <c r="I61" s="53">
        <f t="shared" si="6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80</v>
      </c>
      <c r="C62" s="35"/>
      <c r="D62" s="99"/>
      <c r="E62" s="49"/>
      <c r="F62" s="51"/>
      <c r="G62" s="52"/>
      <c r="H62" s="53"/>
      <c r="I62" s="53">
        <f t="shared" si="6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21"/>
      <c r="S62" s="35"/>
      <c r="T62" s="120"/>
    </row>
    <row r="63" spans="2:20" ht="13.8" hidden="1">
      <c r="B63" s="134" t="s">
        <v>81</v>
      </c>
      <c r="C63" s="35"/>
      <c r="D63" s="99"/>
      <c r="E63" s="49"/>
      <c r="F63" s="51"/>
      <c r="G63" s="52"/>
      <c r="H63" s="53"/>
      <c r="I63" s="53">
        <f t="shared" si="6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18"/>
      <c r="S63" s="35"/>
      <c r="T63" s="119"/>
    </row>
    <row r="64" spans="2:20" ht="13.8" hidden="1">
      <c r="B64" s="134" t="s">
        <v>82</v>
      </c>
      <c r="C64" s="35"/>
      <c r="D64" s="99"/>
      <c r="E64" s="49"/>
      <c r="F64" s="51"/>
      <c r="G64" s="52"/>
      <c r="H64" s="53"/>
      <c r="I64" s="53">
        <f t="shared" si="6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21"/>
      <c r="S64" s="35"/>
      <c r="T64" s="120"/>
    </row>
    <row r="65" spans="2:20" ht="13.8" hidden="1">
      <c r="B65" s="134" t="s">
        <v>83</v>
      </c>
      <c r="C65" s="35"/>
      <c r="D65" s="99"/>
      <c r="E65" s="49"/>
      <c r="F65" s="51"/>
      <c r="G65" s="52"/>
      <c r="H65" s="53"/>
      <c r="I65" s="53">
        <f t="shared" si="6"/>
        <v>0</v>
      </c>
      <c r="J65" s="50"/>
      <c r="K65" s="51"/>
      <c r="L65" s="52"/>
      <c r="M65" s="53"/>
      <c r="N65" s="53">
        <f t="shared" si="1"/>
        <v>0</v>
      </c>
      <c r="O65" s="55">
        <v>0</v>
      </c>
      <c r="P65" s="53">
        <f t="shared" si="2"/>
        <v>0</v>
      </c>
      <c r="Q65" s="54"/>
      <c r="R65" s="118"/>
      <c r="S65" s="35"/>
      <c r="T65" s="119"/>
    </row>
    <row r="66" spans="2:20" ht="13.8"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ht="13.2" customHeight="1">
      <c r="B67" s="56"/>
      <c r="C67" s="35"/>
      <c r="D67" s="77"/>
      <c r="E67" s="66"/>
      <c r="F67" s="187" t="s">
        <v>35</v>
      </c>
      <c r="G67" s="188"/>
      <c r="H67" s="188"/>
      <c r="I67" s="78">
        <f>SUM(I7:I66)</f>
        <v>3867281</v>
      </c>
      <c r="J67" s="50"/>
      <c r="K67" s="187" t="s">
        <v>11</v>
      </c>
      <c r="L67" s="188"/>
      <c r="M67" s="188"/>
      <c r="N67" s="188"/>
      <c r="O67" s="188"/>
      <c r="P67" s="79">
        <f>SUM(P7:P66)</f>
        <v>3859781</v>
      </c>
      <c r="Q67" s="57"/>
      <c r="R67" s="126"/>
      <c r="S67" s="35"/>
      <c r="T67" s="35"/>
    </row>
    <row r="68" spans="2:20" ht="13.2" hidden="1" customHeight="1">
      <c r="B68" s="56"/>
      <c r="C68" s="35"/>
      <c r="D68" s="77"/>
      <c r="E68" s="66"/>
      <c r="F68" s="189" t="s">
        <v>36</v>
      </c>
      <c r="G68" s="190"/>
      <c r="H68" s="190"/>
      <c r="I68" s="81">
        <v>0</v>
      </c>
      <c r="J68" s="50"/>
      <c r="K68" s="106"/>
      <c r="L68" s="107"/>
      <c r="M68" s="191" t="s">
        <v>36</v>
      </c>
      <c r="N68" s="191"/>
      <c r="O68" s="191"/>
      <c r="P68" s="82">
        <v>0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0"/>
      <c r="F69" s="192" t="s">
        <v>12</v>
      </c>
      <c r="G69" s="191"/>
      <c r="H69" s="191"/>
      <c r="I69" s="81">
        <f>SUM(I67+I68)</f>
        <v>3867281</v>
      </c>
      <c r="J69" s="50"/>
      <c r="K69" s="192" t="s">
        <v>12</v>
      </c>
      <c r="L69" s="191"/>
      <c r="M69" s="191"/>
      <c r="N69" s="191"/>
      <c r="O69" s="191"/>
      <c r="P69" s="82">
        <f>SUM(P67+P68)</f>
        <v>3859781</v>
      </c>
      <c r="Q69" s="58"/>
      <c r="R69" s="127"/>
      <c r="S69" s="35"/>
      <c r="T69" s="35"/>
    </row>
    <row r="70" spans="2:20" ht="13.2" customHeight="1">
      <c r="B70" s="56"/>
      <c r="C70" s="35"/>
      <c r="D70" s="80"/>
      <c r="E70" s="83"/>
      <c r="F70" s="194" t="s">
        <v>102</v>
      </c>
      <c r="G70" s="210"/>
      <c r="H70" s="210"/>
      <c r="I70" s="84">
        <f>SUM(I15:I16)*19%</f>
        <v>39668.39</v>
      </c>
      <c r="J70" s="59"/>
      <c r="K70" s="194" t="s">
        <v>102</v>
      </c>
      <c r="L70" s="193"/>
      <c r="M70" s="193"/>
      <c r="N70" s="193"/>
      <c r="O70" s="193"/>
      <c r="P70" s="85">
        <f>I70</f>
        <v>39668.39</v>
      </c>
      <c r="Q70" s="58"/>
      <c r="R70" s="127"/>
      <c r="S70" s="35"/>
      <c r="T70" s="35"/>
    </row>
    <row r="71" spans="2:20" ht="13.2" customHeight="1">
      <c r="B71" s="56"/>
      <c r="C71" s="35"/>
      <c r="D71" s="80"/>
      <c r="E71" s="83"/>
      <c r="F71" s="194"/>
      <c r="G71" s="210"/>
      <c r="H71" s="210"/>
      <c r="I71" s="84"/>
      <c r="J71" s="59"/>
      <c r="K71" s="70"/>
      <c r="L71" s="180"/>
      <c r="M71" s="180"/>
      <c r="N71" s="180"/>
      <c r="O71" s="180"/>
      <c r="P71" s="85"/>
      <c r="Q71" s="58"/>
      <c r="R71" s="127"/>
      <c r="S71" s="35"/>
      <c r="T71" s="35"/>
    </row>
    <row r="72" spans="2:20" ht="13.2" customHeight="1">
      <c r="B72" s="56"/>
      <c r="C72" s="35"/>
      <c r="D72" s="35"/>
      <c r="E72" s="86"/>
      <c r="F72" s="68"/>
      <c r="G72" s="195" t="s">
        <v>33</v>
      </c>
      <c r="H72" s="195"/>
      <c r="I72" s="87">
        <f>+I69+I70</f>
        <v>3906949.39</v>
      </c>
      <c r="J72" s="50"/>
      <c r="K72" s="196" t="s">
        <v>13</v>
      </c>
      <c r="L72" s="195"/>
      <c r="M72" s="195"/>
      <c r="N72" s="195"/>
      <c r="O72" s="195"/>
      <c r="P72" s="91">
        <f>SUM(P69:P70)</f>
        <v>3899449.39</v>
      </c>
      <c r="Q72" s="61"/>
      <c r="R72" s="127"/>
      <c r="S72" s="35"/>
      <c r="T72" s="35"/>
    </row>
    <row r="73" spans="2:20" ht="13.2" customHeight="1">
      <c r="B73" s="56"/>
      <c r="C73" s="35"/>
      <c r="D73" s="80"/>
      <c r="E73" s="88"/>
      <c r="F73" s="68"/>
      <c r="G73" s="69"/>
      <c r="H73" s="69"/>
      <c r="I73" s="89"/>
      <c r="J73" s="50"/>
      <c r="K73" s="68"/>
      <c r="L73" s="69"/>
      <c r="M73" s="69"/>
      <c r="N73" s="69"/>
      <c r="O73" s="69"/>
      <c r="P73" s="60"/>
      <c r="Q73" s="61"/>
      <c r="R73" s="127"/>
      <c r="S73" s="35"/>
      <c r="T73" s="35"/>
    </row>
    <row r="74" spans="2:20" ht="13.2" customHeight="1">
      <c r="B74" s="56"/>
      <c r="C74" s="35"/>
      <c r="D74" s="80"/>
      <c r="E74" s="67"/>
      <c r="F74" s="197"/>
      <c r="G74" s="198"/>
      <c r="H74" s="198"/>
      <c r="I74" s="90"/>
      <c r="J74" s="50"/>
      <c r="K74" s="197"/>
      <c r="L74" s="198"/>
      <c r="M74" s="198"/>
      <c r="N74" s="198"/>
      <c r="O74" s="198"/>
      <c r="P74" s="62"/>
      <c r="Q74" s="62"/>
      <c r="R74" s="90"/>
      <c r="S74" s="35"/>
      <c r="T74" s="35"/>
    </row>
    <row r="75" spans="2:20" ht="13.2" customHeight="1">
      <c r="B75" s="186"/>
      <c r="C75" s="186"/>
      <c r="D75" s="186"/>
      <c r="E75" s="186"/>
      <c r="F75" s="186"/>
      <c r="G75" s="186"/>
      <c r="H75" s="186"/>
    </row>
    <row r="76" spans="2:20">
      <c r="B76" s="186"/>
      <c r="C76" s="186"/>
      <c r="D76" s="186"/>
      <c r="E76" s="186"/>
      <c r="F76" s="186"/>
      <c r="G76" s="186"/>
      <c r="H76" s="186"/>
      <c r="I76" s="131">
        <f>P72-I72</f>
        <v>-7500</v>
      </c>
    </row>
    <row r="80" spans="2:20">
      <c r="I80" s="131"/>
    </row>
  </sheetData>
  <mergeCells count="15">
    <mergeCell ref="F70:H71"/>
    <mergeCell ref="F3:I3"/>
    <mergeCell ref="K3:P3"/>
    <mergeCell ref="B75:H76"/>
    <mergeCell ref="F67:H67"/>
    <mergeCell ref="K67:O67"/>
    <mergeCell ref="F68:H68"/>
    <mergeCell ref="M68:O68"/>
    <mergeCell ref="F69:H69"/>
    <mergeCell ref="K69:O69"/>
    <mergeCell ref="K70:O70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abSelected="1" zoomScaleNormal="100" workbookViewId="0">
      <selection activeCell="P39" sqref="P3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4.3320312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8.664062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1" t="s">
        <v>14</v>
      </c>
      <c r="E4" s="201"/>
      <c r="F4" s="201"/>
      <c r="G4" s="207" t="s">
        <v>15</v>
      </c>
      <c r="H4" s="208"/>
      <c r="I4" s="208"/>
      <c r="J4" s="208"/>
      <c r="K4" s="208"/>
      <c r="L4" s="208"/>
      <c r="M4" s="209"/>
    </row>
    <row r="5" spans="1:13">
      <c r="B5" s="4"/>
      <c r="C5" s="93" t="s">
        <v>106</v>
      </c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37</v>
      </c>
    </row>
    <row r="6" spans="1:13">
      <c r="A6" s="3"/>
      <c r="B6" s="5"/>
      <c r="C6" s="94" t="s">
        <v>107</v>
      </c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57" customFormat="1" ht="26.4">
      <c r="A7" s="148"/>
      <c r="B7" s="149">
        <v>1</v>
      </c>
      <c r="C7" s="177" t="s">
        <v>103</v>
      </c>
      <c r="D7" s="150">
        <v>1</v>
      </c>
      <c r="E7" s="151">
        <v>499990</v>
      </c>
      <c r="F7" s="152">
        <f t="shared" ref="F7:F25" si="0">E7*D7</f>
        <v>499990</v>
      </c>
      <c r="G7" s="150">
        <v>1</v>
      </c>
      <c r="H7" s="153">
        <v>200000</v>
      </c>
      <c r="I7" s="151">
        <f t="shared" ref="I7:I26" si="1">H7*G7</f>
        <v>200000</v>
      </c>
      <c r="J7" s="154">
        <v>0</v>
      </c>
      <c r="K7" s="155">
        <f>ROUND(I7-(I7*J7),2)</f>
        <v>200000</v>
      </c>
      <c r="L7" s="158" t="s">
        <v>104</v>
      </c>
      <c r="M7" s="211" t="s">
        <v>105</v>
      </c>
    </row>
    <row r="8" spans="1:13" s="157" customFormat="1" hidden="1">
      <c r="A8" s="148"/>
      <c r="B8" s="149">
        <v>2</v>
      </c>
      <c r="C8" s="177"/>
      <c r="D8" s="150"/>
      <c r="E8" s="151"/>
      <c r="F8" s="152">
        <f t="shared" si="0"/>
        <v>0</v>
      </c>
      <c r="G8" s="150"/>
      <c r="H8" s="153"/>
      <c r="I8" s="151">
        <f t="shared" si="1"/>
        <v>0</v>
      </c>
      <c r="J8" s="154">
        <v>0</v>
      </c>
      <c r="K8" s="155">
        <f t="shared" ref="K8:K26" si="2">ROUND(I8-(I8*J8),2)</f>
        <v>0</v>
      </c>
      <c r="L8" s="158"/>
      <c r="M8" s="156"/>
    </row>
    <row r="9" spans="1:13" s="165" customFormat="1" hidden="1">
      <c r="A9" s="159"/>
      <c r="B9" s="160">
        <v>3</v>
      </c>
      <c r="C9" s="178"/>
      <c r="D9" s="161"/>
      <c r="E9" s="162"/>
      <c r="F9" s="152">
        <f t="shared" si="0"/>
        <v>0</v>
      </c>
      <c r="G9" s="150"/>
      <c r="H9" s="153"/>
      <c r="I9" s="151">
        <f t="shared" si="1"/>
        <v>0</v>
      </c>
      <c r="J9" s="154">
        <v>0</v>
      </c>
      <c r="K9" s="155">
        <f t="shared" si="2"/>
        <v>0</v>
      </c>
      <c r="L9" s="163"/>
      <c r="M9" s="164"/>
    </row>
    <row r="10" spans="1:13" s="165" customFormat="1" hidden="1">
      <c r="A10" s="159"/>
      <c r="B10" s="160">
        <v>4</v>
      </c>
      <c r="C10" s="179"/>
      <c r="D10" s="161"/>
      <c r="E10" s="162"/>
      <c r="F10" s="152">
        <f t="shared" si="0"/>
        <v>0</v>
      </c>
      <c r="G10" s="150"/>
      <c r="H10" s="153"/>
      <c r="I10" s="151">
        <f t="shared" si="1"/>
        <v>0</v>
      </c>
      <c r="J10" s="154">
        <v>0</v>
      </c>
      <c r="K10" s="155">
        <f t="shared" si="2"/>
        <v>0</v>
      </c>
      <c r="L10" s="163"/>
      <c r="M10" s="164"/>
    </row>
    <row r="11" spans="1:13" s="165" customFormat="1" hidden="1">
      <c r="A11" s="159"/>
      <c r="B11" s="160">
        <v>5</v>
      </c>
      <c r="C11" s="179"/>
      <c r="D11" s="161"/>
      <c r="E11" s="162"/>
      <c r="F11" s="152">
        <f t="shared" si="0"/>
        <v>0</v>
      </c>
      <c r="G11" s="150"/>
      <c r="H11" s="153"/>
      <c r="I11" s="151">
        <f t="shared" si="1"/>
        <v>0</v>
      </c>
      <c r="J11" s="154">
        <v>0</v>
      </c>
      <c r="K11" s="155">
        <f t="shared" si="2"/>
        <v>0</v>
      </c>
      <c r="L11" s="163"/>
      <c r="M11" s="164"/>
    </row>
    <row r="12" spans="1:13" s="165" customFormat="1" hidden="1">
      <c r="A12" s="159"/>
      <c r="B12" s="160">
        <v>6</v>
      </c>
      <c r="C12" s="179"/>
      <c r="D12" s="175"/>
      <c r="E12" s="176"/>
      <c r="F12" s="152">
        <f t="shared" si="0"/>
        <v>0</v>
      </c>
      <c r="G12" s="150"/>
      <c r="H12" s="153"/>
      <c r="I12" s="151">
        <f t="shared" si="1"/>
        <v>0</v>
      </c>
      <c r="J12" s="154">
        <v>0</v>
      </c>
      <c r="K12" s="155">
        <f t="shared" si="2"/>
        <v>0</v>
      </c>
      <c r="L12" s="163"/>
      <c r="M12" s="164"/>
    </row>
    <row r="13" spans="1:13" s="165" customFormat="1" hidden="1">
      <c r="A13" s="159"/>
      <c r="B13" s="160">
        <v>7</v>
      </c>
      <c r="C13" s="179"/>
      <c r="D13" s="161"/>
      <c r="E13" s="162"/>
      <c r="F13" s="152">
        <f t="shared" si="0"/>
        <v>0</v>
      </c>
      <c r="G13" s="150"/>
      <c r="H13" s="153"/>
      <c r="I13" s="151">
        <f t="shared" si="1"/>
        <v>0</v>
      </c>
      <c r="J13" s="154">
        <v>0</v>
      </c>
      <c r="K13" s="155">
        <f t="shared" si="2"/>
        <v>0</v>
      </c>
      <c r="L13" s="163"/>
      <c r="M13" s="164"/>
    </row>
    <row r="14" spans="1:13" s="165" customFormat="1" hidden="1">
      <c r="A14" s="159"/>
      <c r="B14" s="160">
        <v>8</v>
      </c>
      <c r="C14" s="179"/>
      <c r="D14" s="161"/>
      <c r="E14" s="162"/>
      <c r="F14" s="152">
        <f t="shared" si="0"/>
        <v>0</v>
      </c>
      <c r="G14" s="150"/>
      <c r="H14" s="153"/>
      <c r="I14" s="151">
        <f t="shared" si="1"/>
        <v>0</v>
      </c>
      <c r="J14" s="154">
        <v>0</v>
      </c>
      <c r="K14" s="155">
        <f t="shared" si="2"/>
        <v>0</v>
      </c>
      <c r="L14" s="163"/>
      <c r="M14" s="164"/>
    </row>
    <row r="15" spans="1:13" s="165" customFormat="1" hidden="1">
      <c r="A15" s="159"/>
      <c r="B15" s="160">
        <v>9</v>
      </c>
      <c r="C15" s="179"/>
      <c r="D15" s="161"/>
      <c r="E15" s="162"/>
      <c r="F15" s="152">
        <f t="shared" si="0"/>
        <v>0</v>
      </c>
      <c r="G15" s="150"/>
      <c r="H15" s="153"/>
      <c r="I15" s="151">
        <f t="shared" si="1"/>
        <v>0</v>
      </c>
      <c r="J15" s="154">
        <v>0</v>
      </c>
      <c r="K15" s="155">
        <f t="shared" si="2"/>
        <v>0</v>
      </c>
      <c r="L15" s="163"/>
      <c r="M15" s="164"/>
    </row>
    <row r="16" spans="1:13" s="165" customFormat="1" hidden="1">
      <c r="A16" s="159"/>
      <c r="B16" s="160">
        <v>10</v>
      </c>
      <c r="C16" s="179"/>
      <c r="D16" s="161"/>
      <c r="E16" s="162"/>
      <c r="F16" s="152">
        <f t="shared" si="0"/>
        <v>0</v>
      </c>
      <c r="G16" s="150"/>
      <c r="H16" s="153"/>
      <c r="I16" s="151">
        <f t="shared" si="1"/>
        <v>0</v>
      </c>
      <c r="J16" s="154">
        <v>0</v>
      </c>
      <c r="K16" s="155">
        <f t="shared" si="2"/>
        <v>0</v>
      </c>
      <c r="L16" s="163"/>
      <c r="M16" s="164"/>
    </row>
    <row r="17" spans="1:13" s="165" customFormat="1" hidden="1">
      <c r="A17" s="159"/>
      <c r="B17" s="160">
        <v>11</v>
      </c>
      <c r="C17" s="179"/>
      <c r="D17" s="161"/>
      <c r="E17" s="162"/>
      <c r="F17" s="152">
        <f t="shared" si="0"/>
        <v>0</v>
      </c>
      <c r="G17" s="150"/>
      <c r="H17" s="153"/>
      <c r="I17" s="151">
        <f t="shared" si="1"/>
        <v>0</v>
      </c>
      <c r="J17" s="154">
        <v>0</v>
      </c>
      <c r="K17" s="155">
        <f t="shared" si="2"/>
        <v>0</v>
      </c>
      <c r="L17" s="163"/>
      <c r="M17" s="164"/>
    </row>
    <row r="18" spans="1:13" s="165" customFormat="1" hidden="1">
      <c r="A18" s="159"/>
      <c r="B18" s="160">
        <v>12</v>
      </c>
      <c r="C18" s="179"/>
      <c r="D18" s="161"/>
      <c r="E18" s="162"/>
      <c r="F18" s="152">
        <f t="shared" si="0"/>
        <v>0</v>
      </c>
      <c r="G18" s="150"/>
      <c r="H18" s="153"/>
      <c r="I18" s="151">
        <f t="shared" si="1"/>
        <v>0</v>
      </c>
      <c r="J18" s="154">
        <v>0</v>
      </c>
      <c r="K18" s="155">
        <f t="shared" si="2"/>
        <v>0</v>
      </c>
      <c r="L18" s="163"/>
      <c r="M18" s="164"/>
    </row>
    <row r="19" spans="1:13" s="165" customFormat="1" hidden="1">
      <c r="A19" s="159"/>
      <c r="B19" s="160">
        <v>13</v>
      </c>
      <c r="C19" s="179"/>
      <c r="D19" s="161"/>
      <c r="E19" s="162"/>
      <c r="F19" s="152">
        <f t="shared" si="0"/>
        <v>0</v>
      </c>
      <c r="G19" s="150"/>
      <c r="H19" s="153"/>
      <c r="I19" s="151">
        <f t="shared" si="1"/>
        <v>0</v>
      </c>
      <c r="J19" s="154">
        <v>0</v>
      </c>
      <c r="K19" s="155">
        <f t="shared" si="2"/>
        <v>0</v>
      </c>
      <c r="L19" s="163"/>
      <c r="M19" s="164"/>
    </row>
    <row r="20" spans="1:13" s="165" customFormat="1" hidden="1">
      <c r="A20" s="159"/>
      <c r="B20" s="160">
        <v>14</v>
      </c>
      <c r="C20" s="179"/>
      <c r="D20" s="161"/>
      <c r="E20" s="162"/>
      <c r="F20" s="152">
        <f t="shared" si="0"/>
        <v>0</v>
      </c>
      <c r="G20" s="150"/>
      <c r="H20" s="153"/>
      <c r="I20" s="151">
        <f t="shared" si="1"/>
        <v>0</v>
      </c>
      <c r="J20" s="154">
        <v>0</v>
      </c>
      <c r="K20" s="155">
        <f t="shared" si="2"/>
        <v>0</v>
      </c>
      <c r="L20" s="163"/>
      <c r="M20" s="164"/>
    </row>
    <row r="21" spans="1:13" s="165" customFormat="1" hidden="1">
      <c r="A21" s="159"/>
      <c r="B21" s="160">
        <v>15</v>
      </c>
      <c r="C21" s="179"/>
      <c r="D21" s="161"/>
      <c r="E21" s="162"/>
      <c r="F21" s="152">
        <f t="shared" si="0"/>
        <v>0</v>
      </c>
      <c r="G21" s="150"/>
      <c r="H21" s="153"/>
      <c r="I21" s="151">
        <f t="shared" si="1"/>
        <v>0</v>
      </c>
      <c r="J21" s="154">
        <v>0</v>
      </c>
      <c r="K21" s="155">
        <f t="shared" si="2"/>
        <v>0</v>
      </c>
      <c r="L21" s="163"/>
      <c r="M21" s="164"/>
    </row>
    <row r="22" spans="1:13" s="165" customFormat="1" hidden="1">
      <c r="A22" s="159"/>
      <c r="B22" s="160">
        <v>16</v>
      </c>
      <c r="C22" s="179"/>
      <c r="D22" s="161"/>
      <c r="E22" s="162"/>
      <c r="F22" s="152">
        <f t="shared" si="0"/>
        <v>0</v>
      </c>
      <c r="G22" s="150"/>
      <c r="H22" s="153"/>
      <c r="I22" s="151">
        <f t="shared" si="1"/>
        <v>0</v>
      </c>
      <c r="J22" s="154">
        <v>0</v>
      </c>
      <c r="K22" s="155">
        <f t="shared" si="2"/>
        <v>0</v>
      </c>
      <c r="L22" s="163"/>
      <c r="M22" s="164"/>
    </row>
    <row r="23" spans="1:13" s="165" customFormat="1" hidden="1">
      <c r="A23" s="159"/>
      <c r="B23" s="160">
        <v>17</v>
      </c>
      <c r="C23" s="179"/>
      <c r="D23" s="161"/>
      <c r="E23" s="162"/>
      <c r="F23" s="152">
        <f t="shared" si="0"/>
        <v>0</v>
      </c>
      <c r="G23" s="150"/>
      <c r="H23" s="153"/>
      <c r="I23" s="151">
        <f t="shared" si="1"/>
        <v>0</v>
      </c>
      <c r="J23" s="154">
        <v>0</v>
      </c>
      <c r="K23" s="155">
        <f t="shared" si="2"/>
        <v>0</v>
      </c>
      <c r="L23" s="163"/>
      <c r="M23" s="164"/>
    </row>
    <row r="24" spans="1:13" s="157" customFormat="1" hidden="1">
      <c r="A24" s="148"/>
      <c r="B24" s="149">
        <v>18</v>
      </c>
      <c r="C24" s="166"/>
      <c r="D24" s="150"/>
      <c r="E24" s="151"/>
      <c r="F24" s="152">
        <f t="shared" si="0"/>
        <v>0</v>
      </c>
      <c r="G24" s="150"/>
      <c r="H24" s="153"/>
      <c r="I24" s="151">
        <f t="shared" si="1"/>
        <v>0</v>
      </c>
      <c r="J24" s="154">
        <v>0</v>
      </c>
      <c r="K24" s="155">
        <f t="shared" si="2"/>
        <v>0</v>
      </c>
      <c r="L24" s="163"/>
      <c r="M24" s="164"/>
    </row>
    <row r="25" spans="1:13" s="157" customFormat="1" hidden="1">
      <c r="A25" s="148"/>
      <c r="B25" s="149">
        <v>19</v>
      </c>
      <c r="C25" s="166"/>
      <c r="D25" s="150"/>
      <c r="E25" s="151"/>
      <c r="F25" s="152">
        <f t="shared" si="0"/>
        <v>0</v>
      </c>
      <c r="G25" s="150"/>
      <c r="H25" s="153"/>
      <c r="I25" s="151">
        <f t="shared" si="1"/>
        <v>0</v>
      </c>
      <c r="J25" s="154">
        <v>0</v>
      </c>
      <c r="K25" s="155">
        <f t="shared" si="2"/>
        <v>0</v>
      </c>
      <c r="L25" s="163"/>
      <c r="M25" s="164"/>
    </row>
    <row r="26" spans="1:13" s="157" customFormat="1" hidden="1">
      <c r="A26" s="148"/>
      <c r="B26" s="149">
        <v>20</v>
      </c>
      <c r="C26" s="166"/>
      <c r="D26" s="150"/>
      <c r="E26" s="151"/>
      <c r="F26" s="152">
        <f t="shared" ref="F26" si="3">E26*D26</f>
        <v>0</v>
      </c>
      <c r="G26" s="150"/>
      <c r="H26" s="153"/>
      <c r="I26" s="151">
        <f t="shared" si="1"/>
        <v>0</v>
      </c>
      <c r="J26" s="154">
        <v>0</v>
      </c>
      <c r="K26" s="155">
        <f t="shared" si="2"/>
        <v>0</v>
      </c>
      <c r="L26" s="163"/>
      <c r="M26" s="164"/>
    </row>
    <row r="27" spans="1:13" s="157" customFormat="1" ht="10.8" customHeight="1">
      <c r="B27" s="167"/>
      <c r="C27" s="168"/>
      <c r="D27" s="169"/>
      <c r="E27" s="170"/>
      <c r="F27" s="171"/>
      <c r="G27" s="172"/>
      <c r="H27" s="170"/>
      <c r="I27" s="168"/>
      <c r="J27" s="168"/>
      <c r="K27" s="169"/>
      <c r="L27" s="173"/>
      <c r="M27" s="174"/>
    </row>
    <row r="28" spans="1:13">
      <c r="B28" s="15"/>
      <c r="C28" s="17"/>
      <c r="D28" s="206" t="s">
        <v>34</v>
      </c>
      <c r="E28" s="206"/>
      <c r="F28" s="92">
        <f>SUM(F7:F26)</f>
        <v>499990</v>
      </c>
      <c r="G28" s="23" t="s">
        <v>24</v>
      </c>
      <c r="H28" s="100"/>
      <c r="I28" s="24"/>
      <c r="J28" s="25"/>
      <c r="K28" s="26">
        <f>SUM(K7:K27)</f>
        <v>200000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199" t="s">
        <v>30</v>
      </c>
      <c r="E31" s="200"/>
      <c r="F31" s="31">
        <f>'Daños Edificio'!I72</f>
        <v>3906949.39</v>
      </c>
      <c r="J31" s="199" t="s">
        <v>30</v>
      </c>
      <c r="K31" s="200"/>
      <c r="L31" s="31">
        <f>'Daños Edificio'!P72</f>
        <v>3899449.39</v>
      </c>
    </row>
    <row r="32" spans="1:13" ht="15">
      <c r="D32" s="202" t="s">
        <v>31</v>
      </c>
      <c r="E32" s="203"/>
      <c r="F32" s="32">
        <f>F28</f>
        <v>499990</v>
      </c>
      <c r="J32" s="202" t="s">
        <v>31</v>
      </c>
      <c r="K32" s="203"/>
      <c r="L32" s="32">
        <f>K28</f>
        <v>200000</v>
      </c>
    </row>
    <row r="33" spans="4:12" ht="15.6">
      <c r="D33" s="204" t="s">
        <v>32</v>
      </c>
      <c r="E33" s="205"/>
      <c r="F33" s="33">
        <f>SUM(F31:F32)</f>
        <v>4406939.3900000006</v>
      </c>
      <c r="J33" s="204" t="s">
        <v>32</v>
      </c>
      <c r="K33" s="205"/>
      <c r="L33" s="33">
        <f>SUM(L31:L32)</f>
        <v>4099449.39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2025-02-06T17:35:37Z</dcterms:modified>
</cp:coreProperties>
</file>